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7335" activeTab="2"/>
  </bookViews>
  <sheets>
    <sheet name="advisory roster" sheetId="1" r:id="rId1"/>
    <sheet name="Master Sheet" sheetId="2" r:id="rId2"/>
    <sheet name="card" sheetId="3" r:id="rId3"/>
  </sheets>
  <definedNames>
    <definedName name="_xlnm.Print_Area" localSheetId="2">card!$A$1:$R$35</definedName>
  </definedNames>
  <calcPr calcId="124519"/>
</workbook>
</file>

<file path=xl/calcChain.xml><?xml version="1.0" encoding="utf-8"?>
<calcChain xmlns="http://schemas.openxmlformats.org/spreadsheetml/2006/main">
  <c r="W17" i="3"/>
  <c r="B10"/>
  <c r="V27"/>
  <c r="V28"/>
  <c r="V26"/>
  <c r="G3" i="2"/>
  <c r="G201" s="1"/>
  <c r="G53" l="1"/>
  <c r="G103" s="1"/>
  <c r="G153" s="1"/>
  <c r="V16" i="3"/>
  <c r="W208" i="2" l="1"/>
  <c r="W209"/>
  <c r="W210"/>
  <c r="W211"/>
  <c r="W212"/>
  <c r="W213"/>
  <c r="W214"/>
  <c r="W215"/>
  <c r="W216"/>
  <c r="W217"/>
  <c r="W218"/>
  <c r="W219"/>
  <c r="W220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07"/>
  <c r="W160"/>
  <c r="W161"/>
  <c r="W162"/>
  <c r="W163"/>
  <c r="W164"/>
  <c r="W165"/>
  <c r="W166"/>
  <c r="W167"/>
  <c r="W168"/>
  <c r="W169"/>
  <c r="W170"/>
  <c r="W171"/>
  <c r="W172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59"/>
  <c r="W110"/>
  <c r="W111"/>
  <c r="W112"/>
  <c r="W113"/>
  <c r="W114"/>
  <c r="W115"/>
  <c r="W116"/>
  <c r="W117"/>
  <c r="W118"/>
  <c r="W119"/>
  <c r="W120"/>
  <c r="W121"/>
  <c r="W122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09"/>
  <c r="W60"/>
  <c r="W61"/>
  <c r="W62"/>
  <c r="W63"/>
  <c r="W64"/>
  <c r="W65"/>
  <c r="W66"/>
  <c r="W67"/>
  <c r="W68"/>
  <c r="W69"/>
  <c r="W70"/>
  <c r="W71"/>
  <c r="W72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59"/>
  <c r="W10"/>
  <c r="W11"/>
  <c r="W12"/>
  <c r="W13"/>
  <c r="W14"/>
  <c r="W15"/>
  <c r="W16"/>
  <c r="W17"/>
  <c r="W18"/>
  <c r="W19"/>
  <c r="W20"/>
  <c r="W21"/>
  <c r="W22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9"/>
  <c r="U5"/>
  <c r="U55"/>
  <c r="U56"/>
  <c r="U57"/>
  <c r="U58"/>
  <c r="U105"/>
  <c r="U106"/>
  <c r="U107"/>
  <c r="U108"/>
  <c r="U155"/>
  <c r="U156"/>
  <c r="U157"/>
  <c r="U158"/>
  <c r="U203"/>
  <c r="U204"/>
  <c r="U205"/>
  <c r="U206"/>
  <c r="K106"/>
  <c r="L106"/>
  <c r="M106"/>
  <c r="N106"/>
  <c r="O106"/>
  <c r="P106"/>
  <c r="Q106"/>
  <c r="R106"/>
  <c r="S106"/>
  <c r="T106"/>
  <c r="V106"/>
  <c r="J106"/>
  <c r="AD160"/>
  <c r="AD161" s="1"/>
  <c r="AD162" s="1"/>
  <c r="AD163" s="1"/>
  <c r="AD164" s="1"/>
  <c r="AD165" s="1"/>
  <c r="AD166" s="1"/>
  <c r="AD167" s="1"/>
  <c r="AD168" s="1"/>
  <c r="AD169" s="1"/>
  <c r="AD170" s="1"/>
  <c r="AD171" s="1"/>
  <c r="AD172" s="1"/>
  <c r="AD173" s="1"/>
  <c r="AD174" s="1"/>
  <c r="AD175" s="1"/>
  <c r="AD176" s="1"/>
  <c r="AD177" s="1"/>
  <c r="AD178" s="1"/>
  <c r="AD179" s="1"/>
  <c r="AD180" s="1"/>
  <c r="AD181" s="1"/>
  <c r="AD182" s="1"/>
  <c r="AD183" s="1"/>
  <c r="AD184" s="1"/>
  <c r="AD185" s="1"/>
  <c r="AD186" s="1"/>
  <c r="AD187" s="1"/>
  <c r="AD188" s="1"/>
  <c r="AD189" s="1"/>
  <c r="AD190" s="1"/>
  <c r="AD191" s="1"/>
  <c r="AD192" s="1"/>
  <c r="AD193" s="1"/>
  <c r="AD194" s="1"/>
  <c r="AD110"/>
  <c r="AD111" s="1"/>
  <c r="AD112" s="1"/>
  <c r="AD113" s="1"/>
  <c r="AD114" s="1"/>
  <c r="AD115" s="1"/>
  <c r="AD116" s="1"/>
  <c r="AD117" s="1"/>
  <c r="AD118" s="1"/>
  <c r="AD119" s="1"/>
  <c r="AD120" s="1"/>
  <c r="AD121" s="1"/>
  <c r="AD122" s="1"/>
  <c r="AD123" s="1"/>
  <c r="AD124" s="1"/>
  <c r="AD125" s="1"/>
  <c r="AD126" s="1"/>
  <c r="AD127" s="1"/>
  <c r="AD128" s="1"/>
  <c r="AD129" s="1"/>
  <c r="AD130" s="1"/>
  <c r="AD131" s="1"/>
  <c r="AD132" s="1"/>
  <c r="AD133" s="1"/>
  <c r="AD134" s="1"/>
  <c r="AD135" s="1"/>
  <c r="AD136" s="1"/>
  <c r="AD137" s="1"/>
  <c r="AD138" s="1"/>
  <c r="AD139" s="1"/>
  <c r="AD140" s="1"/>
  <c r="AD141" s="1"/>
  <c r="AD142" s="1"/>
  <c r="AD143" s="1"/>
  <c r="AD144" s="1"/>
  <c r="AD60"/>
  <c r="AD61" s="1"/>
  <c r="AD62" s="1"/>
  <c r="AD63" s="1"/>
  <c r="AD64" s="1"/>
  <c r="AD65" s="1"/>
  <c r="AD66" s="1"/>
  <c r="AD67" s="1"/>
  <c r="AD68" s="1"/>
  <c r="AD69" s="1"/>
  <c r="AD70" s="1"/>
  <c r="AD71" s="1"/>
  <c r="AD72" s="1"/>
  <c r="AD73" s="1"/>
  <c r="AD74" s="1"/>
  <c r="AD75" s="1"/>
  <c r="AD76" s="1"/>
  <c r="AD77" s="1"/>
  <c r="AD78" s="1"/>
  <c r="AD79" s="1"/>
  <c r="AD80" s="1"/>
  <c r="AD81" s="1"/>
  <c r="AD82" s="1"/>
  <c r="AD83" s="1"/>
  <c r="AD84" s="1"/>
  <c r="AD85" s="1"/>
  <c r="AD86" s="1"/>
  <c r="AD87" s="1"/>
  <c r="AD88" s="1"/>
  <c r="AD89" s="1"/>
  <c r="AD90" s="1"/>
  <c r="AD91" s="1"/>
  <c r="AD92" s="1"/>
  <c r="AD93" s="1"/>
  <c r="AD94" s="1"/>
  <c r="AD9"/>
  <c r="AD10" s="1"/>
  <c r="AD11" s="1"/>
  <c r="AD12" s="1"/>
  <c r="AD13" s="1"/>
  <c r="AD14" s="1"/>
  <c r="AD15" s="1"/>
  <c r="AD16" s="1"/>
  <c r="AD17" s="1"/>
  <c r="AD18" s="1"/>
  <c r="AD19" s="1"/>
  <c r="AD20" s="1"/>
  <c r="AD21" s="1"/>
  <c r="AD22" s="1"/>
  <c r="AD23" s="1"/>
  <c r="AD24" s="1"/>
  <c r="AD25" s="1"/>
  <c r="AD26" s="1"/>
  <c r="AD27" s="1"/>
  <c r="AD28" s="1"/>
  <c r="AD29" s="1"/>
  <c r="AD30" s="1"/>
  <c r="AD31" s="1"/>
  <c r="AD32" s="1"/>
  <c r="AD33" s="1"/>
  <c r="AD34" s="1"/>
  <c r="AD35" s="1"/>
  <c r="AD36" s="1"/>
  <c r="AD37" s="1"/>
  <c r="AD38" s="1"/>
  <c r="AD39" s="1"/>
  <c r="AD40" s="1"/>
  <c r="AD41" s="1"/>
  <c r="AD42" s="1"/>
  <c r="AD43" s="1"/>
  <c r="AD44" s="1"/>
  <c r="AC168"/>
  <c r="AC166"/>
  <c r="AC164"/>
  <c r="AC162"/>
  <c r="AC160"/>
  <c r="AF160"/>
  <c r="AC161"/>
  <c r="AF161"/>
  <c r="AF162"/>
  <c r="AC163"/>
  <c r="AF163"/>
  <c r="AF164"/>
  <c r="AC165"/>
  <c r="AF165"/>
  <c r="AF166"/>
  <c r="AC167"/>
  <c r="AF167"/>
  <c r="AF168"/>
  <c r="AC169"/>
  <c r="AF169"/>
  <c r="AC170"/>
  <c r="AF170"/>
  <c r="AC171"/>
  <c r="AF171"/>
  <c r="AC172"/>
  <c r="AF172"/>
  <c r="AF159"/>
  <c r="AC159"/>
  <c r="AF110"/>
  <c r="AC111"/>
  <c r="AF111"/>
  <c r="AF112"/>
  <c r="AC113"/>
  <c r="AF113"/>
  <c r="AF114"/>
  <c r="AC115"/>
  <c r="AF115"/>
  <c r="AF116"/>
  <c r="AC117"/>
  <c r="AF117"/>
  <c r="AF118"/>
  <c r="AC119"/>
  <c r="AF119"/>
  <c r="AC120"/>
  <c r="AF120"/>
  <c r="AC121"/>
  <c r="AF121"/>
  <c r="AC122"/>
  <c r="AF122"/>
  <c r="AF109"/>
  <c r="AC109"/>
  <c r="AB4"/>
  <c r="D3"/>
  <c r="O10" i="3" s="1"/>
  <c r="AH16" s="1"/>
  <c r="C3" i="2"/>
  <c r="N10" i="3" s="1"/>
  <c r="AG16" s="1"/>
  <c r="K5" i="2"/>
  <c r="L5"/>
  <c r="M5"/>
  <c r="N5"/>
  <c r="O5"/>
  <c r="P5"/>
  <c r="Q5"/>
  <c r="R5"/>
  <c r="S5"/>
  <c r="T5"/>
  <c r="J5"/>
  <c r="BB156"/>
  <c r="BA160"/>
  <c r="BB160"/>
  <c r="BA161"/>
  <c r="BB161"/>
  <c r="BA162"/>
  <c r="BB162"/>
  <c r="BA163"/>
  <c r="BB163"/>
  <c r="BA164"/>
  <c r="BB164"/>
  <c r="BA165"/>
  <c r="BB165"/>
  <c r="BA166"/>
  <c r="BB166"/>
  <c r="BA167"/>
  <c r="BB167"/>
  <c r="BA168"/>
  <c r="BB168"/>
  <c r="BA169"/>
  <c r="BB169"/>
  <c r="BA170"/>
  <c r="BB170"/>
  <c r="BA171"/>
  <c r="BB171"/>
  <c r="BA172"/>
  <c r="BB172"/>
  <c r="BA175"/>
  <c r="BB175"/>
  <c r="BA176"/>
  <c r="BB176"/>
  <c r="BA177"/>
  <c r="BB177"/>
  <c r="BA178"/>
  <c r="BB178"/>
  <c r="BA179"/>
  <c r="BB179"/>
  <c r="BA180"/>
  <c r="BB180"/>
  <c r="BA181"/>
  <c r="BB181"/>
  <c r="BA182"/>
  <c r="BB182"/>
  <c r="BA183"/>
  <c r="BB183"/>
  <c r="BA184"/>
  <c r="BB184"/>
  <c r="BA185"/>
  <c r="BB185"/>
  <c r="BA186"/>
  <c r="BB186"/>
  <c r="BA187"/>
  <c r="BB187"/>
  <c r="BA188"/>
  <c r="BB188"/>
  <c r="BA189"/>
  <c r="BB189"/>
  <c r="BA190"/>
  <c r="BB190"/>
  <c r="BA191"/>
  <c r="BB191"/>
  <c r="BA192"/>
  <c r="BB192"/>
  <c r="BA193"/>
  <c r="BB193"/>
  <c r="BA194"/>
  <c r="BB194"/>
  <c r="BB159"/>
  <c r="BA159"/>
  <c r="AF10"/>
  <c r="AF11"/>
  <c r="AF12"/>
  <c r="AF13"/>
  <c r="AF14"/>
  <c r="AF15"/>
  <c r="AF16"/>
  <c r="AF17"/>
  <c r="AF18"/>
  <c r="AF19"/>
  <c r="AF20"/>
  <c r="AF21"/>
  <c r="AF22"/>
  <c r="AC10"/>
  <c r="AC11"/>
  <c r="AC13"/>
  <c r="AC14"/>
  <c r="AC15"/>
  <c r="AC17"/>
  <c r="AC18"/>
  <c r="AC19"/>
  <c r="AC20"/>
  <c r="AC21"/>
  <c r="AC22"/>
  <c r="AF9"/>
  <c r="AC9"/>
  <c r="A224"/>
  <c r="D224"/>
  <c r="A225"/>
  <c r="D225"/>
  <c r="A226"/>
  <c r="D226"/>
  <c r="A227"/>
  <c r="D227"/>
  <c r="A228"/>
  <c r="D228"/>
  <c r="A229"/>
  <c r="D229"/>
  <c r="A230"/>
  <c r="D230"/>
  <c r="A231"/>
  <c r="D231"/>
  <c r="A232"/>
  <c r="D232"/>
  <c r="A233"/>
  <c r="D233"/>
  <c r="A234"/>
  <c r="D234"/>
  <c r="A235"/>
  <c r="D235"/>
  <c r="A236"/>
  <c r="D236"/>
  <c r="A237"/>
  <c r="D237"/>
  <c r="A238"/>
  <c r="D238"/>
  <c r="A239"/>
  <c r="D239"/>
  <c r="A240"/>
  <c r="D240"/>
  <c r="A241"/>
  <c r="D241"/>
  <c r="A242"/>
  <c r="D242"/>
  <c r="D223"/>
  <c r="A223"/>
  <c r="A208"/>
  <c r="D208"/>
  <c r="A209"/>
  <c r="D209"/>
  <c r="A210"/>
  <c r="D210"/>
  <c r="A211"/>
  <c r="D211"/>
  <c r="A212"/>
  <c r="D212"/>
  <c r="A213"/>
  <c r="D213"/>
  <c r="A214"/>
  <c r="D214"/>
  <c r="A215"/>
  <c r="D215"/>
  <c r="A216"/>
  <c r="D216"/>
  <c r="A217"/>
  <c r="D217"/>
  <c r="A218"/>
  <c r="D218"/>
  <c r="A219"/>
  <c r="D219"/>
  <c r="A220"/>
  <c r="D220"/>
  <c r="D207"/>
  <c r="A207"/>
  <c r="D201"/>
  <c r="C201"/>
  <c r="X222"/>
  <c r="K207"/>
  <c r="L207"/>
  <c r="M207"/>
  <c r="N207"/>
  <c r="O207"/>
  <c r="P207"/>
  <c r="Q207"/>
  <c r="R207"/>
  <c r="S207"/>
  <c r="K208"/>
  <c r="L208"/>
  <c r="M208"/>
  <c r="N208"/>
  <c r="O208"/>
  <c r="P208"/>
  <c r="Q208"/>
  <c r="R208"/>
  <c r="S208"/>
  <c r="K209"/>
  <c r="L209"/>
  <c r="M209"/>
  <c r="N209"/>
  <c r="O209"/>
  <c r="P209"/>
  <c r="Q209"/>
  <c r="R209"/>
  <c r="S209"/>
  <c r="K210"/>
  <c r="L210"/>
  <c r="M210"/>
  <c r="N210"/>
  <c r="O210"/>
  <c r="P210"/>
  <c r="Q210"/>
  <c r="R210"/>
  <c r="S210"/>
  <c r="K211"/>
  <c r="L211"/>
  <c r="M211"/>
  <c r="N211"/>
  <c r="O211"/>
  <c r="P211"/>
  <c r="Q211"/>
  <c r="R211"/>
  <c r="S211"/>
  <c r="K212"/>
  <c r="L212"/>
  <c r="M212"/>
  <c r="N212"/>
  <c r="O212"/>
  <c r="P212"/>
  <c r="Q212"/>
  <c r="R212"/>
  <c r="S212"/>
  <c r="K213"/>
  <c r="L213"/>
  <c r="M213"/>
  <c r="N213"/>
  <c r="O213"/>
  <c r="P213"/>
  <c r="Q213"/>
  <c r="R213"/>
  <c r="S213"/>
  <c r="K214"/>
  <c r="L214"/>
  <c r="M214"/>
  <c r="N214"/>
  <c r="O214"/>
  <c r="P214"/>
  <c r="Q214"/>
  <c r="R214"/>
  <c r="S214"/>
  <c r="K215"/>
  <c r="L215"/>
  <c r="M215"/>
  <c r="N215"/>
  <c r="O215"/>
  <c r="P215"/>
  <c r="Q215"/>
  <c r="R215"/>
  <c r="S215"/>
  <c r="K216"/>
  <c r="L216"/>
  <c r="M216"/>
  <c r="N216"/>
  <c r="O216"/>
  <c r="P216"/>
  <c r="Q216"/>
  <c r="R216"/>
  <c r="S216"/>
  <c r="K217"/>
  <c r="L217"/>
  <c r="M217"/>
  <c r="N217"/>
  <c r="O217"/>
  <c r="P217"/>
  <c r="Q217"/>
  <c r="R217"/>
  <c r="S217"/>
  <c r="K223"/>
  <c r="L223"/>
  <c r="M223"/>
  <c r="N223"/>
  <c r="O223"/>
  <c r="P223"/>
  <c r="Q223"/>
  <c r="R223"/>
  <c r="S223"/>
  <c r="K224"/>
  <c r="L224"/>
  <c r="M224"/>
  <c r="N224"/>
  <c r="O224"/>
  <c r="P224"/>
  <c r="Q224"/>
  <c r="R224"/>
  <c r="S224"/>
  <c r="K225"/>
  <c r="L225"/>
  <c r="M225"/>
  <c r="N225"/>
  <c r="O225"/>
  <c r="P225"/>
  <c r="Q225"/>
  <c r="R225"/>
  <c r="S225"/>
  <c r="K226"/>
  <c r="L226"/>
  <c r="M226"/>
  <c r="N226"/>
  <c r="O226"/>
  <c r="P226"/>
  <c r="Q226"/>
  <c r="R226"/>
  <c r="S226"/>
  <c r="K227"/>
  <c r="L227"/>
  <c r="M227"/>
  <c r="N227"/>
  <c r="O227"/>
  <c r="P227"/>
  <c r="Q227"/>
  <c r="R227"/>
  <c r="S227"/>
  <c r="K228"/>
  <c r="L228"/>
  <c r="M228"/>
  <c r="N228"/>
  <c r="O228"/>
  <c r="P228"/>
  <c r="Q228"/>
  <c r="R228"/>
  <c r="S228"/>
  <c r="K229"/>
  <c r="L229"/>
  <c r="M229"/>
  <c r="N229"/>
  <c r="O229"/>
  <c r="P229"/>
  <c r="Q229"/>
  <c r="R229"/>
  <c r="S229"/>
  <c r="K230"/>
  <c r="L230"/>
  <c r="M230"/>
  <c r="N230"/>
  <c r="O230"/>
  <c r="P230"/>
  <c r="Q230"/>
  <c r="R230"/>
  <c r="S230"/>
  <c r="K231"/>
  <c r="L231"/>
  <c r="M231"/>
  <c r="N231"/>
  <c r="O231"/>
  <c r="P231"/>
  <c r="Q231"/>
  <c r="R231"/>
  <c r="S231"/>
  <c r="K232"/>
  <c r="L232"/>
  <c r="M232"/>
  <c r="N232"/>
  <c r="O232"/>
  <c r="P232"/>
  <c r="Q232"/>
  <c r="R232"/>
  <c r="S232"/>
  <c r="K233"/>
  <c r="L233"/>
  <c r="M233"/>
  <c r="N233"/>
  <c r="O233"/>
  <c r="P233"/>
  <c r="Q233"/>
  <c r="R233"/>
  <c r="S233"/>
  <c r="K234"/>
  <c r="L234"/>
  <c r="M234"/>
  <c r="N234"/>
  <c r="O234"/>
  <c r="P234"/>
  <c r="Q234"/>
  <c r="R234"/>
  <c r="S234"/>
  <c r="K235"/>
  <c r="L235"/>
  <c r="M235"/>
  <c r="N235"/>
  <c r="O235"/>
  <c r="P235"/>
  <c r="Q235"/>
  <c r="R235"/>
  <c r="S235"/>
  <c r="K236"/>
  <c r="L236"/>
  <c r="M236"/>
  <c r="N236"/>
  <c r="O236"/>
  <c r="P236"/>
  <c r="Q236"/>
  <c r="R236"/>
  <c r="S236"/>
  <c r="K237"/>
  <c r="L237"/>
  <c r="M237"/>
  <c r="N237"/>
  <c r="O237"/>
  <c r="P237"/>
  <c r="Q237"/>
  <c r="R237"/>
  <c r="S237"/>
  <c r="K238"/>
  <c r="L238"/>
  <c r="M238"/>
  <c r="N238"/>
  <c r="O238"/>
  <c r="P238"/>
  <c r="Q238"/>
  <c r="R238"/>
  <c r="S238"/>
  <c r="K239"/>
  <c r="L239"/>
  <c r="M239"/>
  <c r="N239"/>
  <c r="O239"/>
  <c r="P239"/>
  <c r="Q239"/>
  <c r="R239"/>
  <c r="S239"/>
  <c r="K240"/>
  <c r="L240"/>
  <c r="M240"/>
  <c r="N240"/>
  <c r="O240"/>
  <c r="P240"/>
  <c r="Q240"/>
  <c r="R240"/>
  <c r="S240"/>
  <c r="K241"/>
  <c r="L241"/>
  <c r="M241"/>
  <c r="N241"/>
  <c r="O241"/>
  <c r="P241"/>
  <c r="Q241"/>
  <c r="R241"/>
  <c r="S241"/>
  <c r="K242"/>
  <c r="L242"/>
  <c r="M242"/>
  <c r="N242"/>
  <c r="O242"/>
  <c r="P242"/>
  <c r="Q242"/>
  <c r="R242"/>
  <c r="S242"/>
  <c r="J208"/>
  <c r="J209"/>
  <c r="J210"/>
  <c r="J211"/>
  <c r="J212"/>
  <c r="J213"/>
  <c r="J214"/>
  <c r="J215"/>
  <c r="J216"/>
  <c r="J217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07"/>
  <c r="X205"/>
  <c r="X221"/>
  <c r="X202"/>
  <c r="AS110"/>
  <c r="AS111"/>
  <c r="AS112"/>
  <c r="AS113"/>
  <c r="AS114"/>
  <c r="AS115"/>
  <c r="AS116"/>
  <c r="AS117"/>
  <c r="AS118"/>
  <c r="AS119"/>
  <c r="AS120"/>
  <c r="AS121"/>
  <c r="AS122"/>
  <c r="AS125"/>
  <c r="AS126"/>
  <c r="AS127"/>
  <c r="AS128"/>
  <c r="AS129"/>
  <c r="AS130"/>
  <c r="AS131"/>
  <c r="AS132"/>
  <c r="AS133"/>
  <c r="AS134"/>
  <c r="AS135"/>
  <c r="AS136"/>
  <c r="AS137"/>
  <c r="AS138"/>
  <c r="AS139"/>
  <c r="AS140"/>
  <c r="AS141"/>
  <c r="AS142"/>
  <c r="AS143"/>
  <c r="AS144"/>
  <c r="AS109"/>
  <c r="AS160"/>
  <c r="AS161"/>
  <c r="AS162"/>
  <c r="AS163"/>
  <c r="AS164"/>
  <c r="AS165"/>
  <c r="AS166"/>
  <c r="AS167"/>
  <c r="AS168"/>
  <c r="AS169"/>
  <c r="AS170"/>
  <c r="AS171"/>
  <c r="AS172"/>
  <c r="AS173"/>
  <c r="AS174"/>
  <c r="AS175"/>
  <c r="AS176"/>
  <c r="AS177"/>
  <c r="AS178"/>
  <c r="AS179"/>
  <c r="AS180"/>
  <c r="AS181"/>
  <c r="AS182"/>
  <c r="AS183"/>
  <c r="AS184"/>
  <c r="AS185"/>
  <c r="AS186"/>
  <c r="AS187"/>
  <c r="AS188"/>
  <c r="AS189"/>
  <c r="AS190"/>
  <c r="AS191"/>
  <c r="AS192"/>
  <c r="AS193"/>
  <c r="AS194"/>
  <c r="AS159"/>
  <c r="AS60"/>
  <c r="AS61"/>
  <c r="AS62"/>
  <c r="AS63"/>
  <c r="AS64"/>
  <c r="AS65"/>
  <c r="AS66"/>
  <c r="AS67"/>
  <c r="AS68"/>
  <c r="AS69"/>
  <c r="AS70"/>
  <c r="AS71"/>
  <c r="AS72"/>
  <c r="AS75"/>
  <c r="AS76"/>
  <c r="AS77"/>
  <c r="AS78"/>
  <c r="AS79"/>
  <c r="AS80"/>
  <c r="AS81"/>
  <c r="AS82"/>
  <c r="AS83"/>
  <c r="AS84"/>
  <c r="AS85"/>
  <c r="AS86"/>
  <c r="AS87"/>
  <c r="AS88"/>
  <c r="AS89"/>
  <c r="AS90"/>
  <c r="AS91"/>
  <c r="AS92"/>
  <c r="AS93"/>
  <c r="AS94"/>
  <c r="AS59"/>
  <c r="AC16" l="1"/>
  <c r="AC12"/>
  <c r="AC118"/>
  <c r="AC116"/>
  <c r="AC114"/>
  <c r="AC112"/>
  <c r="AC110"/>
  <c r="AF60"/>
  <c r="AF61"/>
  <c r="AF62"/>
  <c r="AF63"/>
  <c r="AF64"/>
  <c r="AF65"/>
  <c r="AF66"/>
  <c r="AF67"/>
  <c r="AF68"/>
  <c r="AF69"/>
  <c r="AF70"/>
  <c r="AF71"/>
  <c r="AF72"/>
  <c r="AC60"/>
  <c r="AC61"/>
  <c r="AC62"/>
  <c r="AC63"/>
  <c r="AC64"/>
  <c r="AC65"/>
  <c r="AC66"/>
  <c r="AC67"/>
  <c r="AC68"/>
  <c r="AC69"/>
  <c r="AC70"/>
  <c r="AC71"/>
  <c r="AC72"/>
  <c r="AF59"/>
  <c r="AC59"/>
  <c r="V7" i="1"/>
  <c r="V8"/>
  <c r="V9"/>
  <c r="V10"/>
  <c r="V11"/>
  <c r="V12"/>
  <c r="V13"/>
  <c r="V14"/>
  <c r="V15"/>
  <c r="V16"/>
  <c r="V17"/>
  <c r="V6"/>
  <c r="T7"/>
  <c r="T8"/>
  <c r="T9"/>
  <c r="T10"/>
  <c r="T11"/>
  <c r="T12"/>
  <c r="T13"/>
  <c r="T14"/>
  <c r="T15"/>
  <c r="T16"/>
  <c r="T17"/>
  <c r="T18"/>
  <c r="T19"/>
  <c r="T6"/>
  <c r="B159" i="2"/>
  <c r="C159"/>
  <c r="C207" s="1"/>
  <c r="B160"/>
  <c r="B208" s="1"/>
  <c r="C160"/>
  <c r="C208" s="1"/>
  <c r="B161"/>
  <c r="B209" s="1"/>
  <c r="C161"/>
  <c r="C209" s="1"/>
  <c r="B162"/>
  <c r="B210" s="1"/>
  <c r="C162"/>
  <c r="C210" s="1"/>
  <c r="B163"/>
  <c r="B211" s="1"/>
  <c r="C163"/>
  <c r="C211" s="1"/>
  <c r="B164"/>
  <c r="B212" s="1"/>
  <c r="C164"/>
  <c r="C212" s="1"/>
  <c r="B165"/>
  <c r="B213" s="1"/>
  <c r="C165"/>
  <c r="C213" s="1"/>
  <c r="B166"/>
  <c r="B214" s="1"/>
  <c r="C166"/>
  <c r="C214" s="1"/>
  <c r="B167"/>
  <c r="B215" s="1"/>
  <c r="C167"/>
  <c r="C215" s="1"/>
  <c r="B168"/>
  <c r="B216" s="1"/>
  <c r="C168"/>
  <c r="C216" s="1"/>
  <c r="B169"/>
  <c r="B217" s="1"/>
  <c r="C169"/>
  <c r="C217" s="1"/>
  <c r="B109"/>
  <c r="C109"/>
  <c r="B110"/>
  <c r="C110"/>
  <c r="B111"/>
  <c r="C111"/>
  <c r="B112"/>
  <c r="C112"/>
  <c r="B113"/>
  <c r="C113"/>
  <c r="B114"/>
  <c r="C114"/>
  <c r="B115"/>
  <c r="C115"/>
  <c r="B116"/>
  <c r="C116"/>
  <c r="B117"/>
  <c r="C117"/>
  <c r="B118"/>
  <c r="C118"/>
  <c r="B119"/>
  <c r="C119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Y4"/>
  <c r="X4"/>
  <c r="K155"/>
  <c r="K203" s="1"/>
  <c r="L155"/>
  <c r="L203" s="1"/>
  <c r="M155"/>
  <c r="M203" s="1"/>
  <c r="N155"/>
  <c r="N203" s="1"/>
  <c r="O155"/>
  <c r="O203" s="1"/>
  <c r="P155"/>
  <c r="P203" s="1"/>
  <c r="Q155"/>
  <c r="Q203" s="1"/>
  <c r="R155"/>
  <c r="R203" s="1"/>
  <c r="S155"/>
  <c r="S203" s="1"/>
  <c r="T155"/>
  <c r="T203" s="1"/>
  <c r="V155"/>
  <c r="V203" s="1"/>
  <c r="W155"/>
  <c r="W203" s="1"/>
  <c r="K156"/>
  <c r="K204" s="1"/>
  <c r="L156"/>
  <c r="L204" s="1"/>
  <c r="M156"/>
  <c r="M204" s="1"/>
  <c r="N156"/>
  <c r="N204" s="1"/>
  <c r="O156"/>
  <c r="O204" s="1"/>
  <c r="P156"/>
  <c r="P204" s="1"/>
  <c r="Q156"/>
  <c r="Q204" s="1"/>
  <c r="R156"/>
  <c r="R204" s="1"/>
  <c r="S156"/>
  <c r="S204" s="1"/>
  <c r="T156"/>
  <c r="T204" s="1"/>
  <c r="V156"/>
  <c r="V204" s="1"/>
  <c r="K157"/>
  <c r="K205" s="1"/>
  <c r="L157"/>
  <c r="L205" s="1"/>
  <c r="M157"/>
  <c r="M205" s="1"/>
  <c r="N157"/>
  <c r="N205" s="1"/>
  <c r="O157"/>
  <c r="O205" s="1"/>
  <c r="P157"/>
  <c r="P205" s="1"/>
  <c r="Q157"/>
  <c r="Q205" s="1"/>
  <c r="R157"/>
  <c r="R205" s="1"/>
  <c r="S157"/>
  <c r="S205" s="1"/>
  <c r="T157"/>
  <c r="T205" s="1"/>
  <c r="V157"/>
  <c r="V205" s="1"/>
  <c r="W157"/>
  <c r="W205" s="1"/>
  <c r="K158"/>
  <c r="K206" s="1"/>
  <c r="L158"/>
  <c r="L206" s="1"/>
  <c r="M158"/>
  <c r="M206" s="1"/>
  <c r="N158"/>
  <c r="N206" s="1"/>
  <c r="O158"/>
  <c r="O206" s="1"/>
  <c r="P158"/>
  <c r="P206" s="1"/>
  <c r="Q158"/>
  <c r="Q206" s="1"/>
  <c r="R158"/>
  <c r="R206" s="1"/>
  <c r="S158"/>
  <c r="S206" s="1"/>
  <c r="T158"/>
  <c r="T206" s="1"/>
  <c r="V158"/>
  <c r="V206" s="1"/>
  <c r="W158"/>
  <c r="W206" s="1"/>
  <c r="J155"/>
  <c r="J203" s="1"/>
  <c r="J156"/>
  <c r="J204" s="1"/>
  <c r="J158"/>
  <c r="J206" s="1"/>
  <c r="K105"/>
  <c r="L105"/>
  <c r="M105"/>
  <c r="N105"/>
  <c r="O105"/>
  <c r="P105"/>
  <c r="Q105"/>
  <c r="R105"/>
  <c r="S105"/>
  <c r="T105"/>
  <c r="V105"/>
  <c r="W105"/>
  <c r="J105"/>
  <c r="K108"/>
  <c r="L108"/>
  <c r="M108"/>
  <c r="N108"/>
  <c r="O108"/>
  <c r="P108"/>
  <c r="Q108"/>
  <c r="R108"/>
  <c r="S108"/>
  <c r="T108"/>
  <c r="V108"/>
  <c r="W108"/>
  <c r="J108"/>
  <c r="K55"/>
  <c r="L55"/>
  <c r="M55"/>
  <c r="N55"/>
  <c r="O55"/>
  <c r="P55"/>
  <c r="Q55"/>
  <c r="R55"/>
  <c r="S55"/>
  <c r="T55"/>
  <c r="V55"/>
  <c r="K56"/>
  <c r="L56"/>
  <c r="M56"/>
  <c r="N56"/>
  <c r="O56"/>
  <c r="P56"/>
  <c r="Q56"/>
  <c r="R56"/>
  <c r="S56"/>
  <c r="T56"/>
  <c r="V56"/>
  <c r="K57"/>
  <c r="L57"/>
  <c r="M57"/>
  <c r="N57"/>
  <c r="O57"/>
  <c r="P57"/>
  <c r="Q57"/>
  <c r="R57"/>
  <c r="S57"/>
  <c r="T57"/>
  <c r="V57"/>
  <c r="J55"/>
  <c r="J56"/>
  <c r="K58"/>
  <c r="L58"/>
  <c r="M58"/>
  <c r="N58"/>
  <c r="O58"/>
  <c r="P58"/>
  <c r="Q58"/>
  <c r="R58"/>
  <c r="S58"/>
  <c r="T58"/>
  <c r="V58"/>
  <c r="W58"/>
  <c r="J58"/>
  <c r="W57"/>
  <c r="J57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W6"/>
  <c r="AS11"/>
  <c r="AS12"/>
  <c r="AS13"/>
  <c r="AS14"/>
  <c r="AS15"/>
  <c r="AS16"/>
  <c r="AS17"/>
  <c r="AS18"/>
  <c r="AS19"/>
  <c r="AS20"/>
  <c r="V20" s="1"/>
  <c r="AS21"/>
  <c r="V21" s="1"/>
  <c r="AS22"/>
  <c r="V22" s="1"/>
  <c r="AS25"/>
  <c r="V25" s="1"/>
  <c r="AS26"/>
  <c r="V26" s="1"/>
  <c r="AS27"/>
  <c r="V27" s="1"/>
  <c r="AS28"/>
  <c r="V28" s="1"/>
  <c r="AS29"/>
  <c r="V29" s="1"/>
  <c r="AS30"/>
  <c r="V30" s="1"/>
  <c r="AS31"/>
  <c r="V31" s="1"/>
  <c r="AS32"/>
  <c r="V32" s="1"/>
  <c r="AS33"/>
  <c r="V33" s="1"/>
  <c r="AS34"/>
  <c r="V34" s="1"/>
  <c r="AS35"/>
  <c r="V35" s="1"/>
  <c r="AS36"/>
  <c r="V36" s="1"/>
  <c r="AS37"/>
  <c r="V37" s="1"/>
  <c r="AS38"/>
  <c r="V38" s="1"/>
  <c r="AS39"/>
  <c r="V39" s="1"/>
  <c r="AS40"/>
  <c r="V40" s="1"/>
  <c r="AS41"/>
  <c r="V41" s="1"/>
  <c r="AS42"/>
  <c r="V42" s="1"/>
  <c r="AS43"/>
  <c r="V43" s="1"/>
  <c r="AS44"/>
  <c r="V44" s="1"/>
  <c r="AS9"/>
  <c r="AS10"/>
  <c r="B28" i="3"/>
  <c r="AI19" s="1"/>
  <c r="B27"/>
  <c r="B25"/>
  <c r="AH19" s="1"/>
  <c r="B24"/>
  <c r="AG19" s="1"/>
  <c r="B23"/>
  <c r="AF19" s="1"/>
  <c r="B22"/>
  <c r="AE19" s="1"/>
  <c r="B21"/>
  <c r="AD19" s="1"/>
  <c r="B20"/>
  <c r="AC19" s="1"/>
  <c r="B19"/>
  <c r="AB19" s="1"/>
  <c r="B18"/>
  <c r="AA19" s="1"/>
  <c r="B17"/>
  <c r="Z19" s="1"/>
  <c r="B16"/>
  <c r="Y19" s="1"/>
  <c r="B15"/>
  <c r="C10" l="1"/>
  <c r="X16" s="1"/>
  <c r="M32"/>
  <c r="AG27" s="1"/>
  <c r="L33"/>
  <c r="M33"/>
  <c r="L32"/>
  <c r="AF27" s="1"/>
  <c r="X19"/>
  <c r="H33"/>
  <c r="F33"/>
  <c r="G32"/>
  <c r="AA27" s="1"/>
  <c r="H32"/>
  <c r="AB27" s="1"/>
  <c r="F32"/>
  <c r="Z27" s="1"/>
  <c r="G33"/>
  <c r="D33"/>
  <c r="D32"/>
  <c r="X27" s="1"/>
  <c r="E33"/>
  <c r="C33"/>
  <c r="E32"/>
  <c r="Y27" s="1"/>
  <c r="C32"/>
  <c r="I32"/>
  <c r="AC27" s="1"/>
  <c r="J32"/>
  <c r="K33"/>
  <c r="J33"/>
  <c r="AD28" s="1"/>
  <c r="I33"/>
  <c r="K32"/>
  <c r="AE27" s="1"/>
  <c r="B207" i="2"/>
  <c r="P15" i="3" s="1"/>
  <c r="W106" i="2"/>
  <c r="W156"/>
  <c r="W204" s="1"/>
  <c r="Q15" i="3"/>
  <c r="Q23"/>
  <c r="C18"/>
  <c r="C17"/>
  <c r="C21"/>
  <c r="C25"/>
  <c r="C16"/>
  <c r="C20"/>
  <c r="C24"/>
  <c r="Q19"/>
  <c r="Q27"/>
  <c r="Q28"/>
  <c r="W56" i="2"/>
  <c r="C23" i="3"/>
  <c r="C27"/>
  <c r="C15"/>
  <c r="C28"/>
  <c r="Q18"/>
  <c r="Q24"/>
  <c r="Q20"/>
  <c r="Q16"/>
  <c r="Q22"/>
  <c r="C19"/>
  <c r="Q25"/>
  <c r="Q21"/>
  <c r="Q17"/>
  <c r="C22"/>
  <c r="AE28" l="1"/>
  <c r="K31"/>
  <c r="AE26" s="1"/>
  <c r="X28"/>
  <c r="D31"/>
  <c r="X26" s="1"/>
  <c r="L31"/>
  <c r="AF26" s="1"/>
  <c r="AF28"/>
  <c r="AC28"/>
  <c r="I31"/>
  <c r="AC26" s="1"/>
  <c r="E31"/>
  <c r="Y26" s="1"/>
  <c r="Y28"/>
  <c r="AB28"/>
  <c r="H31"/>
  <c r="AB26" s="1"/>
  <c r="AG28"/>
  <c r="M31"/>
  <c r="AG26" s="1"/>
  <c r="W27"/>
  <c r="N32"/>
  <c r="J31"/>
  <c r="AD26" s="1"/>
  <c r="AD27"/>
  <c r="C31"/>
  <c r="N33"/>
  <c r="W28"/>
  <c r="AA28"/>
  <c r="G31"/>
  <c r="AA26" s="1"/>
  <c r="F31"/>
  <c r="Z26" s="1"/>
  <c r="Z28"/>
  <c r="Y223" i="2"/>
  <c r="Y234"/>
  <c r="Y226"/>
  <c r="Y217"/>
  <c r="Y229"/>
  <c r="Y228"/>
  <c r="Y240"/>
  <c r="Y210"/>
  <c r="Y208"/>
  <c r="Y238"/>
  <c r="Y224"/>
  <c r="Y216"/>
  <c r="Y231"/>
  <c r="Y227"/>
  <c r="Y211"/>
  <c r="Y230"/>
  <c r="Y239"/>
  <c r="Y215"/>
  <c r="Y242"/>
  <c r="Y214"/>
  <c r="Y207"/>
  <c r="Y232"/>
  <c r="Y237"/>
  <c r="Y233"/>
  <c r="Y241"/>
  <c r="Y235"/>
  <c r="Y212"/>
  <c r="Y213"/>
  <c r="Y225"/>
  <c r="Y218"/>
  <c r="Y209"/>
  <c r="Y219"/>
  <c r="Y236"/>
  <c r="Y220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F175"/>
  <c r="AC175"/>
  <c r="E159"/>
  <c r="E207" s="1"/>
  <c r="V60"/>
  <c r="V59"/>
  <c r="E176"/>
  <c r="E224" s="1"/>
  <c r="E161"/>
  <c r="E209" s="1"/>
  <c r="J157"/>
  <c r="X157"/>
  <c r="I157"/>
  <c r="I205" s="1"/>
  <c r="I156"/>
  <c r="I204" s="1"/>
  <c r="AS155"/>
  <c r="AS105"/>
  <c r="AC126"/>
  <c r="AF126"/>
  <c r="AC127"/>
  <c r="AF127"/>
  <c r="AC128"/>
  <c r="AF128"/>
  <c r="AC129"/>
  <c r="AF129"/>
  <c r="AC130"/>
  <c r="AF130"/>
  <c r="AC131"/>
  <c r="AF131"/>
  <c r="AC132"/>
  <c r="AF132"/>
  <c r="AC133"/>
  <c r="AF133"/>
  <c r="AC134"/>
  <c r="AF134"/>
  <c r="AC135"/>
  <c r="AF135"/>
  <c r="AC136"/>
  <c r="AF136"/>
  <c r="AC137"/>
  <c r="AF137"/>
  <c r="AC138"/>
  <c r="AF138"/>
  <c r="AC139"/>
  <c r="AF139"/>
  <c r="AC140"/>
  <c r="AF140"/>
  <c r="AC141"/>
  <c r="AF141"/>
  <c r="AC142"/>
  <c r="AF142"/>
  <c r="AC143"/>
  <c r="AF143"/>
  <c r="AC144"/>
  <c r="AF144"/>
  <c r="AF125"/>
  <c r="AC125"/>
  <c r="J107"/>
  <c r="K107"/>
  <c r="L107"/>
  <c r="M107"/>
  <c r="N107"/>
  <c r="O107"/>
  <c r="P107"/>
  <c r="Q107"/>
  <c r="R107"/>
  <c r="S107"/>
  <c r="T107"/>
  <c r="V107"/>
  <c r="W107"/>
  <c r="X107"/>
  <c r="I107"/>
  <c r="I106"/>
  <c r="AS55"/>
  <c r="AH57"/>
  <c r="AI57"/>
  <c r="AJ57"/>
  <c r="AK57"/>
  <c r="AL57"/>
  <c r="AM57"/>
  <c r="AN57"/>
  <c r="AO57"/>
  <c r="AP57"/>
  <c r="AQ57"/>
  <c r="AG57"/>
  <c r="AC76"/>
  <c r="AF76"/>
  <c r="AC77"/>
  <c r="AF77"/>
  <c r="AC78"/>
  <c r="AF78"/>
  <c r="AC79"/>
  <c r="AF79"/>
  <c r="AC80"/>
  <c r="AF80"/>
  <c r="AC81"/>
  <c r="AF81"/>
  <c r="AC82"/>
  <c r="AF82"/>
  <c r="AC83"/>
  <c r="AF83"/>
  <c r="AC84"/>
  <c r="AF84"/>
  <c r="AC85"/>
  <c r="AF85"/>
  <c r="AC86"/>
  <c r="AF86"/>
  <c r="AC87"/>
  <c r="AF87"/>
  <c r="AC88"/>
  <c r="AF88"/>
  <c r="AC89"/>
  <c r="AF89"/>
  <c r="AC90"/>
  <c r="AF90"/>
  <c r="AC91"/>
  <c r="AF91"/>
  <c r="AC92"/>
  <c r="AF92"/>
  <c r="AC93"/>
  <c r="AF93"/>
  <c r="AC94"/>
  <c r="AF94"/>
  <c r="AF75"/>
  <c r="AC75"/>
  <c r="X154"/>
  <c r="X104"/>
  <c r="X54"/>
  <c r="I57"/>
  <c r="I56"/>
  <c r="AB154"/>
  <c r="AB104"/>
  <c r="AB54"/>
  <c r="AS5"/>
  <c r="AH7"/>
  <c r="AI7"/>
  <c r="AJ7"/>
  <c r="AK7"/>
  <c r="AL7"/>
  <c r="AM7"/>
  <c r="AN7"/>
  <c r="AO7"/>
  <c r="AP7"/>
  <c r="AQ7"/>
  <c r="AG7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25"/>
  <c r="G176"/>
  <c r="G224" s="1"/>
  <c r="G177"/>
  <c r="G225" s="1"/>
  <c r="G178"/>
  <c r="G226" s="1"/>
  <c r="G179"/>
  <c r="G227" s="1"/>
  <c r="G180"/>
  <c r="G228" s="1"/>
  <c r="G181"/>
  <c r="G229" s="1"/>
  <c r="G182"/>
  <c r="G230" s="1"/>
  <c r="G183"/>
  <c r="G231" s="1"/>
  <c r="G184"/>
  <c r="G232" s="1"/>
  <c r="G185"/>
  <c r="G233" s="1"/>
  <c r="G186"/>
  <c r="G234" s="1"/>
  <c r="G187"/>
  <c r="G235" s="1"/>
  <c r="G188"/>
  <c r="G236" s="1"/>
  <c r="G189"/>
  <c r="G237" s="1"/>
  <c r="G190"/>
  <c r="G238" s="1"/>
  <c r="G191"/>
  <c r="G239" s="1"/>
  <c r="G192"/>
  <c r="G240" s="1"/>
  <c r="G193"/>
  <c r="G241" s="1"/>
  <c r="G194"/>
  <c r="G242" s="1"/>
  <c r="G175"/>
  <c r="G223" s="1"/>
  <c r="G160"/>
  <c r="G208" s="1"/>
  <c r="G161"/>
  <c r="G209" s="1"/>
  <c r="G162"/>
  <c r="G210" s="1"/>
  <c r="G163"/>
  <c r="G211" s="1"/>
  <c r="G164"/>
  <c r="G212" s="1"/>
  <c r="G165"/>
  <c r="G213" s="1"/>
  <c r="G166"/>
  <c r="G214" s="1"/>
  <c r="G167"/>
  <c r="G215" s="1"/>
  <c r="G168"/>
  <c r="G216" s="1"/>
  <c r="G169"/>
  <c r="G217" s="1"/>
  <c r="G170"/>
  <c r="G218" s="1"/>
  <c r="G171"/>
  <c r="G219" s="1"/>
  <c r="G172"/>
  <c r="G220" s="1"/>
  <c r="G159"/>
  <c r="G207" s="1"/>
  <c r="F176"/>
  <c r="F224" s="1"/>
  <c r="F177"/>
  <c r="F225" s="1"/>
  <c r="F178"/>
  <c r="F226" s="1"/>
  <c r="F179"/>
  <c r="F227" s="1"/>
  <c r="F180"/>
  <c r="F228" s="1"/>
  <c r="F181"/>
  <c r="F229" s="1"/>
  <c r="F182"/>
  <c r="F230" s="1"/>
  <c r="F183"/>
  <c r="F231" s="1"/>
  <c r="F184"/>
  <c r="F232" s="1"/>
  <c r="F185"/>
  <c r="F233" s="1"/>
  <c r="F186"/>
  <c r="F234" s="1"/>
  <c r="F187"/>
  <c r="F235" s="1"/>
  <c r="F188"/>
  <c r="F236" s="1"/>
  <c r="F189"/>
  <c r="F237" s="1"/>
  <c r="F190"/>
  <c r="F238" s="1"/>
  <c r="F191"/>
  <c r="F239" s="1"/>
  <c r="F192"/>
  <c r="F240" s="1"/>
  <c r="F193"/>
  <c r="F241" s="1"/>
  <c r="F194"/>
  <c r="F242" s="1"/>
  <c r="F175"/>
  <c r="F223" s="1"/>
  <c r="F160"/>
  <c r="F208" s="1"/>
  <c r="F161"/>
  <c r="F209" s="1"/>
  <c r="F162"/>
  <c r="F210" s="1"/>
  <c r="F163"/>
  <c r="F211" s="1"/>
  <c r="F164"/>
  <c r="F212" s="1"/>
  <c r="F165"/>
  <c r="F213" s="1"/>
  <c r="F166"/>
  <c r="F214" s="1"/>
  <c r="F167"/>
  <c r="F215" s="1"/>
  <c r="F168"/>
  <c r="F216" s="1"/>
  <c r="F169"/>
  <c r="F217" s="1"/>
  <c r="F170"/>
  <c r="F218" s="1"/>
  <c r="F171"/>
  <c r="F219" s="1"/>
  <c r="F172"/>
  <c r="F220" s="1"/>
  <c r="F159"/>
  <c r="F207" s="1"/>
  <c r="E177"/>
  <c r="E225" s="1"/>
  <c r="E178"/>
  <c r="E226" s="1"/>
  <c r="E179"/>
  <c r="E227" s="1"/>
  <c r="E180"/>
  <c r="E228" s="1"/>
  <c r="E181"/>
  <c r="E229" s="1"/>
  <c r="E182"/>
  <c r="E230" s="1"/>
  <c r="E183"/>
  <c r="E231" s="1"/>
  <c r="E184"/>
  <c r="E232" s="1"/>
  <c r="E185"/>
  <c r="E233" s="1"/>
  <c r="E186"/>
  <c r="E234" s="1"/>
  <c r="E187"/>
  <c r="E235" s="1"/>
  <c r="E188"/>
  <c r="E236" s="1"/>
  <c r="E189"/>
  <c r="E237" s="1"/>
  <c r="E190"/>
  <c r="E238" s="1"/>
  <c r="E191"/>
  <c r="E239" s="1"/>
  <c r="E192"/>
  <c r="E240" s="1"/>
  <c r="E193"/>
  <c r="E241" s="1"/>
  <c r="E194"/>
  <c r="E242" s="1"/>
  <c r="E175"/>
  <c r="E223" s="1"/>
  <c r="E160"/>
  <c r="E208" s="1"/>
  <c r="E162"/>
  <c r="E210" s="1"/>
  <c r="E163"/>
  <c r="E211" s="1"/>
  <c r="E164"/>
  <c r="E212" s="1"/>
  <c r="E165"/>
  <c r="E213" s="1"/>
  <c r="E166"/>
  <c r="E214" s="1"/>
  <c r="E167"/>
  <c r="E215" s="1"/>
  <c r="E168"/>
  <c r="E216" s="1"/>
  <c r="E169"/>
  <c r="E217" s="1"/>
  <c r="E170"/>
  <c r="E218" s="1"/>
  <c r="E171"/>
  <c r="E219" s="1"/>
  <c r="E172"/>
  <c r="E220" s="1"/>
  <c r="D106"/>
  <c r="C176"/>
  <c r="C224" s="1"/>
  <c r="C177"/>
  <c r="C225" s="1"/>
  <c r="C178"/>
  <c r="C226" s="1"/>
  <c r="C179"/>
  <c r="C227" s="1"/>
  <c r="C180"/>
  <c r="C228" s="1"/>
  <c r="C181"/>
  <c r="C229" s="1"/>
  <c r="C182"/>
  <c r="C230" s="1"/>
  <c r="C183"/>
  <c r="C231" s="1"/>
  <c r="C184"/>
  <c r="C232" s="1"/>
  <c r="C185"/>
  <c r="C233" s="1"/>
  <c r="C186"/>
  <c r="C234" s="1"/>
  <c r="C187"/>
  <c r="C235" s="1"/>
  <c r="C188"/>
  <c r="C236" s="1"/>
  <c r="C189"/>
  <c r="C237" s="1"/>
  <c r="C190"/>
  <c r="C238" s="1"/>
  <c r="C191"/>
  <c r="C239" s="1"/>
  <c r="C192"/>
  <c r="C240" s="1"/>
  <c r="C193"/>
  <c r="C241" s="1"/>
  <c r="C194"/>
  <c r="C242" s="1"/>
  <c r="C175"/>
  <c r="C223" s="1"/>
  <c r="B176"/>
  <c r="B224" s="1"/>
  <c r="B177"/>
  <c r="B225" s="1"/>
  <c r="B178"/>
  <c r="B226" s="1"/>
  <c r="B179"/>
  <c r="B227" s="1"/>
  <c r="B180"/>
  <c r="B228" s="1"/>
  <c r="B181"/>
  <c r="B229" s="1"/>
  <c r="B182"/>
  <c r="B230" s="1"/>
  <c r="B183"/>
  <c r="B231" s="1"/>
  <c r="B184"/>
  <c r="B232" s="1"/>
  <c r="B185"/>
  <c r="B233" s="1"/>
  <c r="B186"/>
  <c r="B234" s="1"/>
  <c r="B187"/>
  <c r="B235" s="1"/>
  <c r="B188"/>
  <c r="B236" s="1"/>
  <c r="B189"/>
  <c r="B237" s="1"/>
  <c r="B190"/>
  <c r="B238" s="1"/>
  <c r="B191"/>
  <c r="B239" s="1"/>
  <c r="B192"/>
  <c r="B240" s="1"/>
  <c r="B193"/>
  <c r="B241" s="1"/>
  <c r="B194"/>
  <c r="B242" s="1"/>
  <c r="B175"/>
  <c r="C170"/>
  <c r="C218" s="1"/>
  <c r="C171"/>
  <c r="C219" s="1"/>
  <c r="C172"/>
  <c r="C220" s="1"/>
  <c r="B170"/>
  <c r="B171"/>
  <c r="B219" s="1"/>
  <c r="B172"/>
  <c r="B220" s="1"/>
  <c r="D153"/>
  <c r="C153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25"/>
  <c r="G110"/>
  <c r="G111"/>
  <c r="G112"/>
  <c r="G113"/>
  <c r="G114"/>
  <c r="G115"/>
  <c r="G116"/>
  <c r="G117"/>
  <c r="G118"/>
  <c r="G119"/>
  <c r="G120"/>
  <c r="G121"/>
  <c r="G122"/>
  <c r="G109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25"/>
  <c r="F110"/>
  <c r="F111"/>
  <c r="F112"/>
  <c r="F113"/>
  <c r="F114"/>
  <c r="F115"/>
  <c r="F116"/>
  <c r="F117"/>
  <c r="F118"/>
  <c r="F119"/>
  <c r="F120"/>
  <c r="F121"/>
  <c r="F122"/>
  <c r="F109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25"/>
  <c r="E110"/>
  <c r="E111"/>
  <c r="E112"/>
  <c r="E113"/>
  <c r="E114"/>
  <c r="E115"/>
  <c r="E116"/>
  <c r="E117"/>
  <c r="E118"/>
  <c r="E119"/>
  <c r="E120"/>
  <c r="E121"/>
  <c r="E122"/>
  <c r="E60"/>
  <c r="E61"/>
  <c r="E62"/>
  <c r="E63"/>
  <c r="E64"/>
  <c r="E65"/>
  <c r="E66"/>
  <c r="E67"/>
  <c r="E68"/>
  <c r="E69"/>
  <c r="E70"/>
  <c r="E71"/>
  <c r="E72"/>
  <c r="E75"/>
  <c r="E109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25"/>
  <c r="C120"/>
  <c r="C121"/>
  <c r="C122"/>
  <c r="B120"/>
  <c r="B121"/>
  <c r="B122"/>
  <c r="D103"/>
  <c r="C103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25"/>
  <c r="C20"/>
  <c r="C21"/>
  <c r="C22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L27" i="3" s="1"/>
  <c r="B25" i="2"/>
  <c r="B20"/>
  <c r="B21"/>
  <c r="B22"/>
  <c r="D53"/>
  <c r="C53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25"/>
  <c r="G10"/>
  <c r="G11"/>
  <c r="G12"/>
  <c r="G13"/>
  <c r="G14"/>
  <c r="G15"/>
  <c r="G16"/>
  <c r="G17"/>
  <c r="G18"/>
  <c r="G19"/>
  <c r="G20"/>
  <c r="G21"/>
  <c r="G22"/>
  <c r="G9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59"/>
  <c r="D56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25"/>
  <c r="F10"/>
  <c r="F11"/>
  <c r="F12"/>
  <c r="F13"/>
  <c r="F14"/>
  <c r="F15"/>
  <c r="F16"/>
  <c r="F17"/>
  <c r="F18"/>
  <c r="F19"/>
  <c r="F20"/>
  <c r="F21"/>
  <c r="F22"/>
  <c r="F9"/>
  <c r="B24" i="1"/>
  <c r="A24"/>
  <c r="A23"/>
  <c r="A22"/>
  <c r="B23"/>
  <c r="B22"/>
  <c r="G76" i="2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75"/>
  <c r="G60"/>
  <c r="G61"/>
  <c r="G62"/>
  <c r="G63"/>
  <c r="G64"/>
  <c r="G65"/>
  <c r="G66"/>
  <c r="G67"/>
  <c r="G68"/>
  <c r="G69"/>
  <c r="G70"/>
  <c r="G71"/>
  <c r="G72"/>
  <c r="G59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75"/>
  <c r="F60"/>
  <c r="F61"/>
  <c r="F62"/>
  <c r="F63"/>
  <c r="F64"/>
  <c r="F65"/>
  <c r="F66"/>
  <c r="F67"/>
  <c r="F68"/>
  <c r="F69"/>
  <c r="F70"/>
  <c r="F71"/>
  <c r="F72"/>
  <c r="F59"/>
  <c r="AC28" i="1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27"/>
  <c r="AC7"/>
  <c r="AC8"/>
  <c r="AC9"/>
  <c r="AC10"/>
  <c r="AC11"/>
  <c r="AC12"/>
  <c r="AC13"/>
  <c r="AC14"/>
  <c r="AC15"/>
  <c r="AC16"/>
  <c r="AC17"/>
  <c r="AC18"/>
  <c r="AC19"/>
  <c r="AC6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27"/>
  <c r="AA7"/>
  <c r="AA8"/>
  <c r="AA9"/>
  <c r="AA10"/>
  <c r="AA11"/>
  <c r="AA12"/>
  <c r="AA13"/>
  <c r="AA14"/>
  <c r="AA15"/>
  <c r="AA16"/>
  <c r="AA17"/>
  <c r="AA18"/>
  <c r="AA19"/>
  <c r="AA6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27"/>
  <c r="V18"/>
  <c r="V19"/>
  <c r="C76" i="2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75"/>
  <c r="C70"/>
  <c r="C71"/>
  <c r="C72"/>
  <c r="B70"/>
  <c r="B71"/>
  <c r="B72"/>
  <c r="V194"/>
  <c r="V193"/>
  <c r="V192"/>
  <c r="V191"/>
  <c r="V190"/>
  <c r="V189"/>
  <c r="V188"/>
  <c r="V187"/>
  <c r="V186"/>
  <c r="V185"/>
  <c r="V184"/>
  <c r="V183"/>
  <c r="V182"/>
  <c r="V181"/>
  <c r="V180"/>
  <c r="V179"/>
  <c r="V178"/>
  <c r="V177"/>
  <c r="V176"/>
  <c r="V175"/>
  <c r="X174"/>
  <c r="V172"/>
  <c r="V171"/>
  <c r="V170"/>
  <c r="V169"/>
  <c r="V168"/>
  <c r="V167"/>
  <c r="V166"/>
  <c r="V165"/>
  <c r="V164"/>
  <c r="V163"/>
  <c r="V162"/>
  <c r="V161"/>
  <c r="V160"/>
  <c r="V159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2"/>
  <c r="V121"/>
  <c r="V120"/>
  <c r="V119"/>
  <c r="V118"/>
  <c r="V117"/>
  <c r="V116"/>
  <c r="V115"/>
  <c r="V114"/>
  <c r="V113"/>
  <c r="V112"/>
  <c r="V111"/>
  <c r="V110"/>
  <c r="V109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2"/>
  <c r="V71"/>
  <c r="V70"/>
  <c r="V69"/>
  <c r="V68"/>
  <c r="V67"/>
  <c r="V66"/>
  <c r="V65"/>
  <c r="V64"/>
  <c r="V63"/>
  <c r="V62"/>
  <c r="V61"/>
  <c r="X24"/>
  <c r="X23"/>
  <c r="W26" i="3" l="1"/>
  <c r="N31"/>
  <c r="L28"/>
  <c r="AQ107" i="2"/>
  <c r="AQ157"/>
  <c r="AM157"/>
  <c r="AM107"/>
  <c r="K15" i="3"/>
  <c r="J15"/>
  <c r="K23"/>
  <c r="K22"/>
  <c r="K24"/>
  <c r="K25"/>
  <c r="K17"/>
  <c r="K19"/>
  <c r="K20"/>
  <c r="K21"/>
  <c r="K16"/>
  <c r="K18"/>
  <c r="B218" i="2"/>
  <c r="O15" i="3"/>
  <c r="AG157" i="2"/>
  <c r="AG107"/>
  <c r="M16" i="3" s="1"/>
  <c r="AJ157" i="2"/>
  <c r="AJ107"/>
  <c r="L15" i="3"/>
  <c r="AO157" i="2"/>
  <c r="AO107"/>
  <c r="AK157"/>
  <c r="AK107"/>
  <c r="AI107"/>
  <c r="AI157"/>
  <c r="L19" i="3"/>
  <c r="L25"/>
  <c r="L21"/>
  <c r="L20"/>
  <c r="L24"/>
  <c r="L17"/>
  <c r="L16"/>
  <c r="L18"/>
  <c r="L23"/>
  <c r="L22"/>
  <c r="AN157" i="2"/>
  <c r="AN107"/>
  <c r="I21" i="3"/>
  <c r="AD21" s="1"/>
  <c r="I16"/>
  <c r="Y21" s="1"/>
  <c r="I18"/>
  <c r="AA21" s="1"/>
  <c r="H19"/>
  <c r="H16"/>
  <c r="I17"/>
  <c r="Z21" s="1"/>
  <c r="I19"/>
  <c r="AB21" s="1"/>
  <c r="H21"/>
  <c r="I24"/>
  <c r="AG21" s="1"/>
  <c r="H15"/>
  <c r="H17"/>
  <c r="I20"/>
  <c r="AC21" s="1"/>
  <c r="I15"/>
  <c r="X21" s="1"/>
  <c r="I22"/>
  <c r="AE21" s="1"/>
  <c r="H25"/>
  <c r="H23"/>
  <c r="H18"/>
  <c r="I25"/>
  <c r="AH21" s="1"/>
  <c r="H24"/>
  <c r="H27"/>
  <c r="I23"/>
  <c r="AF21" s="1"/>
  <c r="H20"/>
  <c r="H22"/>
  <c r="AP107" i="2"/>
  <c r="AP157"/>
  <c r="AL107"/>
  <c r="AL157"/>
  <c r="AH107"/>
  <c r="AH157"/>
  <c r="O17" i="3" s="1"/>
  <c r="B223" i="2"/>
  <c r="V218"/>
  <c r="X218" s="1"/>
  <c r="V224"/>
  <c r="X224" s="1"/>
  <c r="V228"/>
  <c r="X228" s="1"/>
  <c r="V232"/>
  <c r="X232" s="1"/>
  <c r="V223"/>
  <c r="X223" s="1"/>
  <c r="V235"/>
  <c r="X235" s="1"/>
  <c r="V231"/>
  <c r="X231" s="1"/>
  <c r="J205"/>
  <c r="N15" i="3"/>
  <c r="N19"/>
  <c r="N18"/>
  <c r="N24"/>
  <c r="N16"/>
  <c r="N28"/>
  <c r="N22"/>
  <c r="N23"/>
  <c r="N17"/>
  <c r="N20"/>
  <c r="N27"/>
  <c r="N21"/>
  <c r="N25"/>
  <c r="V242" i="2"/>
  <c r="X242" s="1"/>
  <c r="V241"/>
  <c r="X241" s="1"/>
  <c r="V220"/>
  <c r="X220" s="1"/>
  <c r="V226"/>
  <c r="X226" s="1"/>
  <c r="V233"/>
  <c r="X233" s="1"/>
  <c r="V236"/>
  <c r="X236" s="1"/>
  <c r="V219"/>
  <c r="X219" s="1"/>
  <c r="V225"/>
  <c r="X225" s="1"/>
  <c r="V229"/>
  <c r="X229" s="1"/>
  <c r="V239"/>
  <c r="X239" s="1"/>
  <c r="V238"/>
  <c r="X238" s="1"/>
  <c r="V234"/>
  <c r="X234" s="1"/>
  <c r="V237"/>
  <c r="X237" s="1"/>
  <c r="V230"/>
  <c r="X230" s="1"/>
  <c r="V240"/>
  <c r="X240" s="1"/>
  <c r="V227"/>
  <c r="X227" s="1"/>
  <c r="H28" i="3"/>
  <c r="J23"/>
  <c r="J20"/>
  <c r="AC20" s="1"/>
  <c r="J24"/>
  <c r="AG20" s="1"/>
  <c r="J16"/>
  <c r="J17"/>
  <c r="J27"/>
  <c r="J18"/>
  <c r="J21"/>
  <c r="AD20" s="1"/>
  <c r="J19"/>
  <c r="J22"/>
  <c r="J25"/>
  <c r="AH20" s="1"/>
  <c r="Y21" i="2"/>
  <c r="X43"/>
  <c r="X41"/>
  <c r="X39"/>
  <c r="X37"/>
  <c r="X35"/>
  <c r="X33"/>
  <c r="X31"/>
  <c r="X29"/>
  <c r="X27"/>
  <c r="X44"/>
  <c r="X42"/>
  <c r="X40"/>
  <c r="X38"/>
  <c r="X36"/>
  <c r="X34"/>
  <c r="X32"/>
  <c r="X30"/>
  <c r="X28"/>
  <c r="X26"/>
  <c r="X173"/>
  <c r="V9"/>
  <c r="V207" s="1"/>
  <c r="X207" s="1"/>
  <c r="X21"/>
  <c r="V19"/>
  <c r="X19" s="1"/>
  <c r="V17"/>
  <c r="X17" s="1"/>
  <c r="V15"/>
  <c r="X15" s="1"/>
  <c r="V13"/>
  <c r="X13" s="1"/>
  <c r="V11"/>
  <c r="X11" s="1"/>
  <c r="X25"/>
  <c r="X22"/>
  <c r="X20"/>
  <c r="V18"/>
  <c r="X18" s="1"/>
  <c r="V16"/>
  <c r="X16" s="1"/>
  <c r="V14"/>
  <c r="X14" s="1"/>
  <c r="V12"/>
  <c r="X12" s="1"/>
  <c r="V10"/>
  <c r="X10" s="1"/>
  <c r="AA20" i="3" l="1"/>
  <c r="Y20"/>
  <c r="AB20"/>
  <c r="Z20"/>
  <c r="AF20"/>
  <c r="X20"/>
  <c r="AE20"/>
  <c r="O22"/>
  <c r="O16"/>
  <c r="O24"/>
  <c r="M23"/>
  <c r="M20"/>
  <c r="M19"/>
  <c r="O19"/>
  <c r="M18"/>
  <c r="M15"/>
  <c r="M25"/>
  <c r="O20"/>
  <c r="O18"/>
  <c r="M17"/>
  <c r="M22"/>
  <c r="O21"/>
  <c r="M21"/>
  <c r="M24"/>
  <c r="O25"/>
  <c r="O23"/>
  <c r="V213" i="2"/>
  <c r="X213" s="1"/>
  <c r="V215"/>
  <c r="X215" s="1"/>
  <c r="V209"/>
  <c r="X209" s="1"/>
  <c r="V211"/>
  <c r="X211" s="1"/>
  <c r="V216"/>
  <c r="X216" s="1"/>
  <c r="P17" i="3"/>
  <c r="P16"/>
  <c r="P20"/>
  <c r="P28"/>
  <c r="P22"/>
  <c r="P25"/>
  <c r="P18"/>
  <c r="P21"/>
  <c r="P24"/>
  <c r="P19"/>
  <c r="P23"/>
  <c r="V217" i="2"/>
  <c r="X217" s="1"/>
  <c r="V208"/>
  <c r="X208" s="1"/>
  <c r="V214"/>
  <c r="X214" s="1"/>
  <c r="V212"/>
  <c r="X212" s="1"/>
  <c r="V210"/>
  <c r="X210" s="1"/>
  <c r="X9"/>
  <c r="Y44"/>
  <c r="Y19"/>
  <c r="Y37"/>
  <c r="Y40"/>
  <c r="X90"/>
  <c r="Y17"/>
  <c r="Y13"/>
  <c r="Y22"/>
  <c r="X81"/>
  <c r="Y27"/>
  <c r="Y38"/>
  <c r="Y33"/>
  <c r="X63"/>
  <c r="X68"/>
  <c r="Y31"/>
  <c r="Y35"/>
  <c r="X61"/>
  <c r="X70"/>
  <c r="X93"/>
  <c r="X64"/>
  <c r="X87"/>
  <c r="X72"/>
  <c r="X85"/>
  <c r="Y41"/>
  <c r="Y32"/>
  <c r="Y28"/>
  <c r="Y18"/>
  <c r="Y14"/>
  <c r="Y10"/>
  <c r="Y36"/>
  <c r="Y34"/>
  <c r="X88"/>
  <c r="X79"/>
  <c r="X66"/>
  <c r="X77"/>
  <c r="Y42"/>
  <c r="Y29"/>
  <c r="Y25"/>
  <c r="Y15"/>
  <c r="Y11"/>
  <c r="X91"/>
  <c r="X89"/>
  <c r="X76"/>
  <c r="Y9"/>
  <c r="Y43"/>
  <c r="Y39"/>
  <c r="Y30"/>
  <c r="Y26"/>
  <c r="Y20"/>
  <c r="Y16"/>
  <c r="Y12"/>
  <c r="X83"/>
  <c r="X59"/>
  <c r="X60"/>
  <c r="X62"/>
  <c r="X92"/>
  <c r="X67"/>
  <c r="X69"/>
  <c r="X65"/>
  <c r="X94"/>
  <c r="X84"/>
  <c r="X78"/>
  <c r="X75"/>
  <c r="X80"/>
  <c r="X86"/>
  <c r="X71"/>
  <c r="J28" i="3"/>
  <c r="AI20" s="1"/>
  <c r="X82" i="2"/>
  <c r="P27" i="3" l="1"/>
  <c r="Y94" i="2"/>
  <c r="X128"/>
  <c r="Y81"/>
  <c r="X139"/>
  <c r="Y78"/>
  <c r="Y60"/>
  <c r="Y65"/>
  <c r="Y89"/>
  <c r="Y71"/>
  <c r="Y86"/>
  <c r="Y68"/>
  <c r="Y64"/>
  <c r="Y82"/>
  <c r="Y90"/>
  <c r="Y72"/>
  <c r="Y93"/>
  <c r="Y85"/>
  <c r="Y77"/>
  <c r="Y67"/>
  <c r="Y63"/>
  <c r="Y88"/>
  <c r="Y70"/>
  <c r="Y80"/>
  <c r="Y79"/>
  <c r="Y87"/>
  <c r="Y61"/>
  <c r="Y62"/>
  <c r="Y75"/>
  <c r="Y69"/>
  <c r="Y84"/>
  <c r="X133"/>
  <c r="Y92"/>
  <c r="Y76"/>
  <c r="Y66"/>
  <c r="Y59"/>
  <c r="Y91"/>
  <c r="Y83"/>
  <c r="X141"/>
  <c r="X116"/>
  <c r="X114"/>
  <c r="X112"/>
  <c r="X127"/>
  <c r="X121"/>
  <c r="X119"/>
  <c r="X144"/>
  <c r="X142"/>
  <c r="X140"/>
  <c r="X136"/>
  <c r="X134"/>
  <c r="X132"/>
  <c r="X130"/>
  <c r="X138"/>
  <c r="X109"/>
  <c r="X120"/>
  <c r="X143"/>
  <c r="X135"/>
  <c r="X131"/>
  <c r="X168"/>
  <c r="X117"/>
  <c r="X111"/>
  <c r="X137"/>
  <c r="X126"/>
  <c r="X166"/>
  <c r="X162"/>
  <c r="X115"/>
  <c r="X113"/>
  <c r="X171"/>
  <c r="X125"/>
  <c r="X118"/>
  <c r="X110"/>
  <c r="X122"/>
  <c r="X160"/>
  <c r="X169"/>
  <c r="X163"/>
  <c r="X167"/>
  <c r="X172"/>
  <c r="X161"/>
  <c r="X165"/>
  <c r="X189"/>
  <c r="X191" l="1"/>
  <c r="X192"/>
  <c r="X177"/>
  <c r="X187"/>
  <c r="X186"/>
  <c r="X185"/>
  <c r="X190"/>
  <c r="X164"/>
  <c r="X182"/>
  <c r="X180"/>
  <c r="X181"/>
  <c r="X183"/>
  <c r="X188"/>
  <c r="X170"/>
  <c r="X129"/>
  <c r="X193"/>
  <c r="X184"/>
  <c r="X159"/>
  <c r="X194"/>
  <c r="Y115"/>
  <c r="Y121"/>
  <c r="Y127"/>
  <c r="Y131"/>
  <c r="Y135"/>
  <c r="Y139"/>
  <c r="Y143"/>
  <c r="Y112"/>
  <c r="Y116"/>
  <c r="Y120"/>
  <c r="Y126"/>
  <c r="Y134"/>
  <c r="Y142"/>
  <c r="Y110"/>
  <c r="Y111"/>
  <c r="Y119"/>
  <c r="Y125"/>
  <c r="Y129"/>
  <c r="Y133"/>
  <c r="Y137"/>
  <c r="Y141"/>
  <c r="Y109"/>
  <c r="Y114"/>
  <c r="Y118"/>
  <c r="Y122"/>
  <c r="Y128"/>
  <c r="Y132"/>
  <c r="Y136"/>
  <c r="Y140"/>
  <c r="Y144"/>
  <c r="Y130"/>
  <c r="Y138"/>
  <c r="X175"/>
  <c r="Y117"/>
  <c r="Y113"/>
  <c r="X176" l="1"/>
  <c r="X178"/>
  <c r="Y167" l="1"/>
  <c r="X179"/>
  <c r="Y175" l="1"/>
  <c r="Y162"/>
  <c r="Y181"/>
  <c r="Y168"/>
  <c r="Y170"/>
  <c r="Y178"/>
  <c r="Y165"/>
  <c r="Y171"/>
  <c r="Y180"/>
  <c r="Y183"/>
  <c r="Y186"/>
  <c r="Y189"/>
  <c r="Y188"/>
  <c r="Y191"/>
  <c r="Y194"/>
  <c r="Y160"/>
  <c r="Y163"/>
  <c r="Y192"/>
  <c r="Y184"/>
  <c r="Y176"/>
  <c r="Y166"/>
  <c r="Y159"/>
  <c r="Y187"/>
  <c r="Y179"/>
  <c r="Y169"/>
  <c r="Y161"/>
  <c r="Y190"/>
  <c r="Y182"/>
  <c r="Y172"/>
  <c r="Y164"/>
  <c r="Y193"/>
  <c r="Y185"/>
  <c r="Y177"/>
</calcChain>
</file>

<file path=xl/comments1.xml><?xml version="1.0" encoding="utf-8"?>
<comments xmlns="http://schemas.openxmlformats.org/spreadsheetml/2006/main">
  <authors>
    <author>charity mulig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NOTE: Type only on the green or pink-colored cells.</t>
        </r>
      </text>
    </comment>
  </commentList>
</comments>
</file>

<file path=xl/comments2.xml><?xml version="1.0" encoding="utf-8"?>
<comments xmlns="http://schemas.openxmlformats.org/spreadsheetml/2006/main">
  <authors>
    <author>charity mulig</author>
  </authors>
  <commentList>
    <comment ref="J6" authorId="0">
      <text>
        <r>
          <rPr>
            <b/>
            <sz val="9"/>
            <color indexed="81"/>
            <rFont val="Tahoma"/>
            <family val="2"/>
          </rPr>
          <t xml:space="preserve">type the units here
</t>
        </r>
      </text>
    </comment>
    <comment ref="J7" authorId="0">
      <text>
        <r>
          <rPr>
            <b/>
            <sz val="9"/>
            <color indexed="81"/>
            <rFont val="Tahoma"/>
            <family val="2"/>
          </rPr>
          <t xml:space="preserve">Type the Subj code here. Ex. Eng 1
</t>
        </r>
      </text>
    </comment>
    <comment ref="J8" authorId="0">
      <text>
        <r>
          <rPr>
            <sz val="9"/>
            <color indexed="81"/>
            <rFont val="Tahoma"/>
            <family val="2"/>
          </rPr>
          <t>Type the subject title description here. Example Intermediate Algebra</t>
        </r>
      </text>
    </comment>
  </commentList>
</comments>
</file>

<file path=xl/sharedStrings.xml><?xml version="1.0" encoding="utf-8"?>
<sst xmlns="http://schemas.openxmlformats.org/spreadsheetml/2006/main" count="1045" uniqueCount="221">
  <si>
    <t>Name of Student</t>
  </si>
  <si>
    <t xml:space="preserve">Date: </t>
  </si>
  <si>
    <t>ID No</t>
  </si>
  <si>
    <t>Date of Birth</t>
  </si>
  <si>
    <t>Place of Birth</t>
  </si>
  <si>
    <t>Parent/Guardian</t>
  </si>
  <si>
    <t>Occupation</t>
  </si>
  <si>
    <t>Address</t>
  </si>
  <si>
    <t>School Graduated</t>
  </si>
  <si>
    <t>Date of Graduation</t>
  </si>
  <si>
    <t>MALE</t>
  </si>
  <si>
    <t>Name of Parent/Guardian</t>
  </si>
  <si>
    <t>Telephone #</t>
  </si>
  <si>
    <t>Middle Name</t>
  </si>
  <si>
    <t>(Mon-DD-YYYY</t>
  </si>
  <si>
    <t>(Barrio, City, Province)</t>
  </si>
  <si>
    <t>Elementary</t>
  </si>
  <si>
    <t>,</t>
  </si>
  <si>
    <t>FEMALE</t>
  </si>
  <si>
    <t xml:space="preserve">, </t>
  </si>
  <si>
    <t>HR-PTA OFFICERS</t>
  </si>
  <si>
    <t>CLASS OFFICERS</t>
  </si>
  <si>
    <t>PRESIDENT</t>
  </si>
  <si>
    <t>V-PRES</t>
  </si>
  <si>
    <t>SEC</t>
  </si>
  <si>
    <t>TREAS</t>
  </si>
  <si>
    <t>AUD</t>
  </si>
  <si>
    <t>PIO</t>
  </si>
  <si>
    <t>SOC MGR</t>
  </si>
  <si>
    <t>CLASS MONITORS</t>
  </si>
  <si>
    <t>Prince</t>
  </si>
  <si>
    <t>Muse</t>
  </si>
  <si>
    <t>Sgt-at-Arms</t>
  </si>
  <si>
    <t>Section</t>
  </si>
  <si>
    <t>SY</t>
  </si>
  <si>
    <t>MASTER GRADING SHEET</t>
  </si>
  <si>
    <t>MSU - Iligan Institute of Technology</t>
  </si>
  <si>
    <t>College of Education - Integrated Developmental School</t>
  </si>
  <si>
    <t>IDS-MSU-IIT</t>
  </si>
  <si>
    <t>CONSOLIDATED CHARACTER GRADES</t>
  </si>
  <si>
    <t>SCHOOL</t>
  </si>
  <si>
    <t>YEAR</t>
  </si>
  <si>
    <t>SECTION</t>
  </si>
  <si>
    <t>ADVISER</t>
  </si>
  <si>
    <t>Grading Period:</t>
  </si>
  <si>
    <t>1st</t>
  </si>
  <si>
    <t>Year &amp; Section:</t>
  </si>
  <si>
    <t>Present</t>
  </si>
  <si>
    <t>Absent</t>
  </si>
  <si>
    <t>Tardy</t>
  </si>
  <si>
    <t>Surname</t>
  </si>
  <si>
    <t>First Name                    M.I.</t>
  </si>
  <si>
    <t>Sex</t>
  </si>
  <si>
    <t>Age</t>
  </si>
  <si>
    <t>MAPEH</t>
  </si>
  <si>
    <t>HRA</t>
  </si>
  <si>
    <t>Char</t>
  </si>
  <si>
    <t>GPA</t>
  </si>
  <si>
    <t>REMARKS</t>
  </si>
  <si>
    <t>June</t>
  </si>
  <si>
    <t>July</t>
  </si>
  <si>
    <t>First Name                M.I.</t>
  </si>
  <si>
    <t>AVERAGE</t>
  </si>
  <si>
    <t>M</t>
  </si>
  <si>
    <t>F</t>
  </si>
  <si>
    <t>2nd</t>
  </si>
  <si>
    <t>Aug</t>
  </si>
  <si>
    <t>Oct</t>
  </si>
  <si>
    <t>3rd</t>
  </si>
  <si>
    <t>Nov</t>
  </si>
  <si>
    <t>Dec</t>
  </si>
  <si>
    <t>4th</t>
  </si>
  <si>
    <t>Jan</t>
  </si>
  <si>
    <t>Feb</t>
  </si>
  <si>
    <t>Mar</t>
  </si>
  <si>
    <t>Year</t>
  </si>
  <si>
    <t>Adviser</t>
  </si>
  <si>
    <t>MASTER SHEET  (FIRST QUARTER)</t>
  </si>
  <si>
    <t>MASTER SHEET (SECOND QUARTER)</t>
  </si>
  <si>
    <t>MASTER SHEET (THIRD QUARTER)</t>
  </si>
  <si>
    <t>MASTER SHEET (FOURTH QUARTER)</t>
  </si>
  <si>
    <t>as of April 2011</t>
  </si>
  <si>
    <t>Units</t>
  </si>
  <si>
    <t>Subjects</t>
  </si>
  <si>
    <t>Parents' Signature</t>
  </si>
  <si>
    <t>Rank</t>
  </si>
  <si>
    <t>Name</t>
  </si>
  <si>
    <t>Year and Section</t>
  </si>
  <si>
    <t xml:space="preserve">Curiiculum Year </t>
  </si>
  <si>
    <t>Curriculum Type:</t>
  </si>
  <si>
    <t>Subject</t>
  </si>
  <si>
    <t>Course Title</t>
  </si>
  <si>
    <t xml:space="preserve">3rd </t>
  </si>
  <si>
    <t xml:space="preserve">4th </t>
  </si>
  <si>
    <t>Average</t>
  </si>
  <si>
    <t>Science Curriculum</t>
  </si>
  <si>
    <t>Sep</t>
  </si>
  <si>
    <t>Apr</t>
  </si>
  <si>
    <t>Total</t>
  </si>
  <si>
    <t>Jun # of Days</t>
  </si>
  <si>
    <t>Jul # of Days</t>
  </si>
  <si>
    <t>Aug # of Days</t>
  </si>
  <si>
    <t>Sep # of Days</t>
  </si>
  <si>
    <t>Oct # of Days</t>
  </si>
  <si>
    <t>Nov. # of Days</t>
  </si>
  <si>
    <t>Dec # of Days</t>
  </si>
  <si>
    <t>Jan # of Days</t>
  </si>
  <si>
    <t>Mar # of Days</t>
  </si>
  <si>
    <t>Apr # of Days</t>
  </si>
  <si>
    <t>Yr Total</t>
  </si>
  <si>
    <t>Feb. # of Days</t>
  </si>
  <si>
    <t>Subj. Title</t>
  </si>
  <si>
    <t>as of June 2012</t>
  </si>
  <si>
    <t>VS</t>
  </si>
  <si>
    <t>ENG 4</t>
  </si>
  <si>
    <t>FIL. 4</t>
  </si>
  <si>
    <t>SOCSCI 4</t>
  </si>
  <si>
    <t>MATH 6</t>
  </si>
  <si>
    <t>PHYS 2</t>
  </si>
  <si>
    <t>BIO 2</t>
  </si>
  <si>
    <t>CHEM 3</t>
  </si>
  <si>
    <t>VALUES 2</t>
  </si>
  <si>
    <t>IT 4</t>
  </si>
  <si>
    <t>Comm Arts/Grammar/World Lit</t>
  </si>
  <si>
    <t>Komposisyon/Gram/Wika at Panitikan</t>
  </si>
  <si>
    <t>Economics</t>
  </si>
  <si>
    <t>Calculus</t>
  </si>
  <si>
    <t>Gen. Physics 2</t>
  </si>
  <si>
    <t>Biotechnology</t>
  </si>
  <si>
    <t>Organic Chemistry</t>
  </si>
  <si>
    <t>Values</t>
  </si>
  <si>
    <t>Comp. Programming 2</t>
  </si>
  <si>
    <t>Music, Arts, PE and CAT</t>
  </si>
  <si>
    <t>Life Planning</t>
  </si>
  <si>
    <t>ACAS</t>
  </si>
  <si>
    <t>AGRAVANTE</t>
  </si>
  <si>
    <t>BACTON</t>
  </si>
  <si>
    <t>DOSDOS</t>
  </si>
  <si>
    <t>ESCANILLA</t>
  </si>
  <si>
    <t>JAO</t>
  </si>
  <si>
    <t>LUCMAN</t>
  </si>
  <si>
    <t>MAGLASANG</t>
  </si>
  <si>
    <t>REGENCIA</t>
  </si>
  <si>
    <t>RULONA</t>
  </si>
  <si>
    <t>USMAN</t>
  </si>
  <si>
    <t>ADRIVAN</t>
  </si>
  <si>
    <t>ALI</t>
  </si>
  <si>
    <t>BALAGULAN</t>
  </si>
  <si>
    <t>CABARDO</t>
  </si>
  <si>
    <t>CANETE</t>
  </si>
  <si>
    <t>CORCINO</t>
  </si>
  <si>
    <t>DECIERDO</t>
  </si>
  <si>
    <t>DEGAMO</t>
  </si>
  <si>
    <t>GONZAGA</t>
  </si>
  <si>
    <t>LANARIA</t>
  </si>
  <si>
    <t>LEROUX</t>
  </si>
  <si>
    <t>MACABATO</t>
  </si>
  <si>
    <t>MANGOMPIA</t>
  </si>
  <si>
    <t>MENDOZA</t>
  </si>
  <si>
    <t>PANES</t>
  </si>
  <si>
    <t>PO</t>
  </si>
  <si>
    <t>SAGUINDANG</t>
  </si>
  <si>
    <t>SASAM</t>
  </si>
  <si>
    <t>SINAHON</t>
  </si>
  <si>
    <t>VILLARUZ</t>
  </si>
  <si>
    <t>Republic of the Philippines</t>
  </si>
  <si>
    <t>Mindanao State University - Iligan Institute of Technology</t>
  </si>
  <si>
    <t>Integrated Developmental School</t>
  </si>
  <si>
    <t>REPORT OF GRADE</t>
  </si>
  <si>
    <t>SY 2012 - 2013</t>
  </si>
  <si>
    <t>Name:</t>
  </si>
  <si>
    <t>Yr and Sec:</t>
  </si>
  <si>
    <t>SUBJECT</t>
  </si>
  <si>
    <t>GRADE</t>
  </si>
  <si>
    <t>CHARACTER</t>
  </si>
  <si>
    <t>DAYS IN SCHOOL</t>
  </si>
  <si>
    <t>First</t>
  </si>
  <si>
    <t>Grade</t>
  </si>
  <si>
    <t>Second</t>
  </si>
  <si>
    <t>Third</t>
  </si>
  <si>
    <t>Fourth</t>
  </si>
  <si>
    <t>RAY KEVIN L.</t>
  </si>
  <si>
    <t>JAHAN</t>
  </si>
  <si>
    <t>JULIUS JOHN C.</t>
  </si>
  <si>
    <t>CARLOS MIGUEL F.</t>
  </si>
  <si>
    <t>ERNEST JOHN</t>
  </si>
  <si>
    <t>FITZROY JON B.</t>
  </si>
  <si>
    <t>MISHARI RASHID I.</t>
  </si>
  <si>
    <t>KARLO O.</t>
  </si>
  <si>
    <t>JOSIAH ELEAZAR T.</t>
  </si>
  <si>
    <t>RENDEL JOHN D.</t>
  </si>
  <si>
    <t>JAMALLUDIN SALIM P.</t>
  </si>
  <si>
    <t>EURIKA C.</t>
  </si>
  <si>
    <t>NORJAMELAH</t>
  </si>
  <si>
    <t>MA. VERLYN JEAL T.</t>
  </si>
  <si>
    <t>NOEMI ANGEL S.</t>
  </si>
  <si>
    <t>SHAIRA BABES B.</t>
  </si>
  <si>
    <t>RUSSEL CHRISTINE B.</t>
  </si>
  <si>
    <t>SHEILA MAY M.</t>
  </si>
  <si>
    <t>RUTH JEANNE J.</t>
  </si>
  <si>
    <t>MICHELLE ANGELA</t>
  </si>
  <si>
    <t>LOUISE KATE D.</t>
  </si>
  <si>
    <t>EUGENIE</t>
  </si>
  <si>
    <t>BAI KHALIQA ANISHA M.</t>
  </si>
  <si>
    <t>HAFSHA JUNNAYAH L..</t>
  </si>
  <si>
    <t>ELLA JOAN P.</t>
  </si>
  <si>
    <t>DANIELLE GRACIA D.</t>
  </si>
  <si>
    <t>KIMBERLY CLAIR C.</t>
  </si>
  <si>
    <t>ZAYNIN</t>
  </si>
  <si>
    <t>JESSICA AIRA</t>
  </si>
  <si>
    <t>SANDRA CLAIRE D.</t>
  </si>
  <si>
    <t>JERALDINE MAE A.</t>
  </si>
  <si>
    <t>Average Character Grade</t>
  </si>
  <si>
    <t>General Point Average</t>
  </si>
  <si>
    <t>Laser</t>
  </si>
  <si>
    <t>2012 - 2013</t>
  </si>
  <si>
    <t>Mrs. Alma Gloria L. Silva</t>
  </si>
  <si>
    <t>Grading Period</t>
  </si>
  <si>
    <t>Input Data</t>
  </si>
  <si>
    <t>Family Name</t>
  </si>
  <si>
    <t>Quarter (Spell out)</t>
  </si>
</sst>
</file>

<file path=xl/styles.xml><?xml version="1.0" encoding="utf-8"?>
<styleSheet xmlns="http://schemas.openxmlformats.org/spreadsheetml/2006/main">
  <numFmts count="2">
    <numFmt numFmtId="164" formatCode="0.00;[Red]0.00"/>
    <numFmt numFmtId="165" formatCode="0;[Red]0"/>
  </numFmts>
  <fonts count="2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Arial Narrow"/>
      <family val="2"/>
    </font>
    <font>
      <i/>
      <sz val="12"/>
      <name val="Calibri"/>
      <family val="2"/>
      <scheme val="minor"/>
    </font>
    <font>
      <b/>
      <sz val="10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5" tint="-0.249977111117893"/>
      <name val="Calibri"/>
      <family val="2"/>
      <scheme val="minor"/>
    </font>
    <font>
      <b/>
      <sz val="9"/>
      <color theme="5" tint="-0.249977111117893"/>
      <name val="Calibri"/>
      <family val="2"/>
      <scheme val="minor"/>
    </font>
    <font>
      <sz val="7"/>
      <color rgb="FFFF0066"/>
      <name val="Baroque Script"/>
    </font>
    <font>
      <sz val="9"/>
      <color rgb="FFFF0066"/>
      <name val="Baroque Script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  <font>
      <sz val="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3" xfId="0" applyFill="1" applyBorder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6" fillId="0" borderId="0" xfId="0" applyFont="1"/>
    <xf numFmtId="0" fontId="8" fillId="0" borderId="0" xfId="0" applyFont="1"/>
    <xf numFmtId="0" fontId="1" fillId="0" borderId="8" xfId="0" applyFont="1" applyBorder="1" applyAlignment="1"/>
    <xf numFmtId="0" fontId="1" fillId="0" borderId="11" xfId="0" applyFont="1" applyBorder="1" applyAlignment="1"/>
    <xf numFmtId="0" fontId="5" fillId="0" borderId="11" xfId="0" applyFont="1" applyBorder="1"/>
    <xf numFmtId="0" fontId="1" fillId="0" borderId="5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5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12" fontId="5" fillId="0" borderId="5" xfId="0" applyNumberFormat="1" applyFont="1" applyBorder="1" applyAlignment="1">
      <alignment horizontal="center"/>
    </xf>
    <xf numFmtId="15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8" fillId="0" borderId="5" xfId="0" applyNumberFormat="1" applyFont="1" applyBorder="1" applyAlignment="1">
      <alignment horizontal="center"/>
    </xf>
    <xf numFmtId="0" fontId="5" fillId="0" borderId="0" xfId="0" applyFont="1" applyBorder="1"/>
    <xf numFmtId="164" fontId="8" fillId="0" borderId="5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9" xfId="0" applyFont="1" applyBorder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12" xfId="0" applyFont="1" applyBorder="1" applyAlignment="1"/>
    <xf numFmtId="0" fontId="1" fillId="0" borderId="13" xfId="0" applyFont="1" applyBorder="1" applyAlignment="1"/>
    <xf numFmtId="0" fontId="1" fillId="0" borderId="10" xfId="0" applyFont="1" applyBorder="1" applyAlignment="1"/>
    <xf numFmtId="0" fontId="2" fillId="3" borderId="0" xfId="0" applyFont="1" applyFill="1" applyAlignment="1"/>
    <xf numFmtId="0" fontId="0" fillId="3" borderId="0" xfId="0" applyFill="1"/>
    <xf numFmtId="0" fontId="0" fillId="3" borderId="4" xfId="0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0" fontId="3" fillId="3" borderId="0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5" xfId="0" applyFill="1" applyBorder="1"/>
    <xf numFmtId="0" fontId="0" fillId="3" borderId="5" xfId="0" quotePrefix="1" applyFill="1" applyBorder="1"/>
    <xf numFmtId="0" fontId="0" fillId="3" borderId="5" xfId="0" applyFill="1" applyBorder="1" applyAlignment="1">
      <alignment horizontal="center"/>
    </xf>
    <xf numFmtId="0" fontId="0" fillId="3" borderId="0" xfId="0" applyFill="1" applyAlignment="1"/>
    <xf numFmtId="0" fontId="0" fillId="3" borderId="0" xfId="0" applyFill="1" applyAlignment="1">
      <alignment horizontal="left"/>
    </xf>
    <xf numFmtId="12" fontId="5" fillId="3" borderId="5" xfId="0" applyNumberFormat="1" applyFont="1" applyFill="1" applyBorder="1" applyAlignment="1">
      <alignment horizontal="center"/>
    </xf>
    <xf numFmtId="0" fontId="5" fillId="0" borderId="5" xfId="0" applyNumberFormat="1" applyFont="1" applyBorder="1" applyAlignment="1">
      <alignment horizontal="center" vertical="top"/>
    </xf>
    <xf numFmtId="0" fontId="13" fillId="3" borderId="5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3" fillId="0" borderId="6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9" fillId="0" borderId="0" xfId="0" applyFont="1" applyAlignment="1"/>
    <xf numFmtId="0" fontId="5" fillId="0" borderId="0" xfId="0" applyFont="1" applyAlignment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wrapText="1"/>
    </xf>
    <xf numFmtId="0" fontId="5" fillId="2" borderId="5" xfId="0" applyFont="1" applyFill="1" applyBorder="1"/>
    <xf numFmtId="0" fontId="5" fillId="0" borderId="5" xfId="0" applyFont="1" applyFill="1" applyBorder="1"/>
    <xf numFmtId="0" fontId="13" fillId="0" borderId="5" xfId="0" applyFont="1" applyFill="1" applyBorder="1" applyAlignment="1">
      <alignment horizontal="center"/>
    </xf>
    <xf numFmtId="0" fontId="7" fillId="2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/>
    <xf numFmtId="0" fontId="9" fillId="0" borderId="0" xfId="0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12" fontId="5" fillId="0" borderId="5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2" fontId="5" fillId="3" borderId="5" xfId="0" applyNumberFormat="1" applyFont="1" applyFill="1" applyBorder="1" applyAlignment="1">
      <alignment vertical="center"/>
    </xf>
    <xf numFmtId="1" fontId="5" fillId="3" borderId="5" xfId="0" applyNumberFormat="1" applyFont="1" applyFill="1" applyBorder="1" applyAlignment="1">
      <alignment horizontal="center" vertical="center"/>
    </xf>
    <xf numFmtId="12" fontId="5" fillId="3" borderId="5" xfId="0" applyNumberFormat="1" applyFont="1" applyFill="1" applyBorder="1" applyAlignment="1">
      <alignment horizontal="center" vertical="center"/>
    </xf>
    <xf numFmtId="0" fontId="16" fillId="0" borderId="13" xfId="0" applyFont="1" applyBorder="1" applyAlignment="1"/>
    <xf numFmtId="0" fontId="16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16" fillId="0" borderId="0" xfId="0" applyFont="1" applyBorder="1" applyAlignment="1"/>
    <xf numFmtId="0" fontId="26" fillId="0" borderId="5" xfId="0" applyFont="1" applyBorder="1" applyAlignment="1">
      <alignment horizontal="center" vertical="center"/>
    </xf>
    <xf numFmtId="0" fontId="26" fillId="0" borderId="5" xfId="0" applyFont="1" applyBorder="1" applyAlignment="1">
      <alignment vertical="center"/>
    </xf>
    <xf numFmtId="0" fontId="23" fillId="0" borderId="5" xfId="0" applyFont="1" applyBorder="1" applyAlignment="1">
      <alignment horizontal="center"/>
    </xf>
    <xf numFmtId="0" fontId="23" fillId="0" borderId="5" xfId="0" applyFont="1" applyBorder="1"/>
    <xf numFmtId="0" fontId="23" fillId="0" borderId="0" xfId="0" applyFont="1" applyBorder="1"/>
    <xf numFmtId="0" fontId="23" fillId="0" borderId="0" xfId="0" applyFont="1" applyBorder="1" applyAlignment="1"/>
    <xf numFmtId="0" fontId="23" fillId="0" borderId="0" xfId="0" applyFont="1" applyBorder="1" applyAlignment="1">
      <alignment horizontal="center"/>
    </xf>
    <xf numFmtId="0" fontId="23" fillId="0" borderId="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/>
    <xf numFmtId="0" fontId="23" fillId="0" borderId="13" xfId="0" applyFont="1" applyBorder="1" applyAlignment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7" fillId="0" borderId="0" xfId="0" applyFont="1" applyBorder="1" applyAlignment="1"/>
    <xf numFmtId="0" fontId="17" fillId="0" borderId="18" xfId="0" applyFont="1" applyBorder="1" applyAlignment="1"/>
    <xf numFmtId="0" fontId="19" fillId="0" borderId="0" xfId="0" applyFont="1" applyBorder="1" applyAlignment="1"/>
    <xf numFmtId="0" fontId="0" fillId="0" borderId="18" xfId="0" applyBorder="1"/>
    <xf numFmtId="0" fontId="21" fillId="0" borderId="0" xfId="0" applyFont="1" applyBorder="1" applyAlignment="1">
      <alignment vertical="top"/>
    </xf>
    <xf numFmtId="0" fontId="22" fillId="0" borderId="0" xfId="0" applyFont="1" applyBorder="1" applyAlignment="1"/>
    <xf numFmtId="0" fontId="24" fillId="0" borderId="17" xfId="0" applyFont="1" applyBorder="1"/>
    <xf numFmtId="0" fontId="23" fillId="0" borderId="19" xfId="0" applyFont="1" applyBorder="1" applyAlignment="1"/>
    <xf numFmtId="0" fontId="0" fillId="0" borderId="17" xfId="0" applyBorder="1"/>
    <xf numFmtId="0" fontId="0" fillId="0" borderId="0" xfId="0" applyBorder="1"/>
    <xf numFmtId="0" fontId="22" fillId="0" borderId="17" xfId="0" applyFont="1" applyBorder="1"/>
    <xf numFmtId="0" fontId="27" fillId="0" borderId="20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/>
    </xf>
    <xf numFmtId="0" fontId="23" fillId="0" borderId="17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5" xfId="0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20" xfId="0" applyFont="1" applyBorder="1"/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1" fillId="0" borderId="0" xfId="0" applyFont="1" applyFill="1" applyBorder="1"/>
    <xf numFmtId="0" fontId="0" fillId="5" borderId="0" xfId="0" applyFill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23" fillId="0" borderId="13" xfId="0" applyFont="1" applyBorder="1" applyAlignment="1">
      <alignment horizontal="left"/>
    </xf>
    <xf numFmtId="0" fontId="23" fillId="0" borderId="19" xfId="0" applyFont="1" applyBorder="1" applyAlignment="1">
      <alignment horizontal="left"/>
    </xf>
    <xf numFmtId="0" fontId="22" fillId="0" borderId="17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16" fillId="0" borderId="17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0" fillId="0" borderId="17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23" fillId="0" borderId="17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6" fillId="0" borderId="13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4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83316</xdr:colOff>
      <xdr:row>1</xdr:row>
      <xdr:rowOff>0</xdr:rowOff>
    </xdr:from>
    <xdr:to>
      <xdr:col>14</xdr:col>
      <xdr:colOff>535754</xdr:colOff>
      <xdr:row>7</xdr:row>
      <xdr:rowOff>171450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93004" y="190500"/>
          <a:ext cx="7381875" cy="1314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561"/>
  <sheetViews>
    <sheetView zoomScale="70" zoomScaleNormal="70" workbookViewId="0">
      <selection activeCell="O33" sqref="O33"/>
    </sheetView>
  </sheetViews>
  <sheetFormatPr defaultRowHeight="15"/>
  <cols>
    <col min="2" max="2" width="16.5703125" customWidth="1"/>
    <col min="3" max="3" width="3.140625" customWidth="1"/>
    <col min="4" max="4" width="22.7109375" customWidth="1"/>
    <col min="5" max="5" width="23.42578125" customWidth="1"/>
    <col min="6" max="6" width="30.42578125" customWidth="1"/>
    <col min="7" max="7" width="11.28515625" customWidth="1"/>
    <col min="8" max="8" width="9.5703125" customWidth="1"/>
    <col min="20" max="20" width="16.140625" customWidth="1"/>
    <col min="21" max="21" width="2.42578125" customWidth="1"/>
    <col min="22" max="22" width="20.42578125" customWidth="1"/>
    <col min="23" max="23" width="13" customWidth="1"/>
    <col min="24" max="24" width="9.140625" style="1"/>
    <col min="25" max="25" width="15.42578125" style="1" customWidth="1"/>
    <col min="26" max="26" width="21.85546875" style="1" customWidth="1"/>
    <col min="27" max="27" width="17.7109375" style="1" customWidth="1"/>
    <col min="28" max="28" width="13.5703125" style="1" customWidth="1"/>
    <col min="29" max="29" width="30.5703125" style="1" customWidth="1"/>
    <col min="30" max="31" width="18" style="1" customWidth="1"/>
  </cols>
  <sheetData>
    <row r="1" spans="1:31">
      <c r="A1" s="24" t="s">
        <v>75</v>
      </c>
      <c r="B1" s="67" t="s">
        <v>180</v>
      </c>
      <c r="C1" s="3"/>
      <c r="D1" s="3" t="s">
        <v>33</v>
      </c>
      <c r="E1" s="68" t="s">
        <v>214</v>
      </c>
      <c r="S1" s="1"/>
      <c r="T1" s="170"/>
      <c r="U1" s="170"/>
      <c r="V1" s="170"/>
      <c r="W1" s="2"/>
    </row>
    <row r="2" spans="1:31">
      <c r="A2" s="24" t="s">
        <v>34</v>
      </c>
      <c r="B2" s="171" t="s">
        <v>215</v>
      </c>
      <c r="C2" s="171"/>
      <c r="D2" s="171"/>
      <c r="E2" s="3"/>
      <c r="S2" s="1"/>
      <c r="T2" s="169"/>
      <c r="U2" s="169"/>
      <c r="V2" s="169"/>
      <c r="W2" s="1"/>
    </row>
    <row r="3" spans="1:31">
      <c r="A3" s="24" t="s">
        <v>76</v>
      </c>
      <c r="B3" s="80" t="s">
        <v>216</v>
      </c>
      <c r="C3" s="80"/>
      <c r="D3" s="80"/>
      <c r="E3" s="4"/>
      <c r="S3" s="1"/>
    </row>
    <row r="4" spans="1:31">
      <c r="A4" s="5"/>
      <c r="B4" s="172" t="s">
        <v>0</v>
      </c>
      <c r="C4" s="172"/>
      <c r="D4" s="172"/>
      <c r="H4" s="6" t="s">
        <v>1</v>
      </c>
      <c r="I4" s="6" t="s">
        <v>1</v>
      </c>
      <c r="J4" s="6" t="s">
        <v>1</v>
      </c>
      <c r="K4" s="6" t="s">
        <v>1</v>
      </c>
      <c r="L4" s="6" t="s">
        <v>1</v>
      </c>
      <c r="M4" s="6" t="s">
        <v>1</v>
      </c>
      <c r="S4" s="5"/>
      <c r="T4" s="172" t="s">
        <v>0</v>
      </c>
      <c r="U4" s="172"/>
      <c r="V4" s="172"/>
      <c r="W4" s="5"/>
      <c r="X4" s="167" t="s">
        <v>2</v>
      </c>
      <c r="Y4" s="7" t="s">
        <v>3</v>
      </c>
      <c r="Z4" s="7" t="s">
        <v>4</v>
      </c>
      <c r="AA4" s="167" t="s">
        <v>5</v>
      </c>
      <c r="AB4" s="167" t="s">
        <v>6</v>
      </c>
      <c r="AC4" s="167" t="s">
        <v>7</v>
      </c>
      <c r="AD4" s="7" t="s">
        <v>8</v>
      </c>
      <c r="AE4" s="7" t="s">
        <v>9</v>
      </c>
    </row>
    <row r="5" spans="1:31" ht="26.25">
      <c r="A5" s="173" t="s">
        <v>10</v>
      </c>
      <c r="B5" s="174"/>
      <c r="C5" s="174"/>
      <c r="D5" s="175"/>
      <c r="E5" s="8" t="s">
        <v>11</v>
      </c>
      <c r="F5" s="8" t="s">
        <v>7</v>
      </c>
      <c r="G5" s="8" t="s">
        <v>12</v>
      </c>
      <c r="H5" s="86" t="s">
        <v>84</v>
      </c>
      <c r="I5" s="86" t="s">
        <v>84</v>
      </c>
      <c r="J5" s="86" t="s">
        <v>84</v>
      </c>
      <c r="K5" s="86" t="s">
        <v>84</v>
      </c>
      <c r="L5" s="86" t="s">
        <v>84</v>
      </c>
      <c r="M5" s="86" t="s">
        <v>84</v>
      </c>
      <c r="S5" s="173" t="s">
        <v>10</v>
      </c>
      <c r="T5" s="174"/>
      <c r="U5" s="174"/>
      <c r="V5" s="175"/>
      <c r="W5" s="8" t="s">
        <v>13</v>
      </c>
      <c r="X5" s="168"/>
      <c r="Y5" s="9" t="s">
        <v>14</v>
      </c>
      <c r="Z5" s="9" t="s">
        <v>15</v>
      </c>
      <c r="AA5" s="168"/>
      <c r="AB5" s="168"/>
      <c r="AC5" s="168"/>
      <c r="AD5" s="9" t="s">
        <v>16</v>
      </c>
      <c r="AE5" s="9" t="s">
        <v>14</v>
      </c>
    </row>
    <row r="6" spans="1:31">
      <c r="A6" s="10">
        <v>1</v>
      </c>
      <c r="B6" s="70" t="s">
        <v>134</v>
      </c>
      <c r="C6" s="11" t="s">
        <v>17</v>
      </c>
      <c r="D6" s="72" t="s">
        <v>181</v>
      </c>
      <c r="E6" s="72"/>
      <c r="F6" s="72"/>
      <c r="G6" s="72"/>
      <c r="H6" s="13"/>
      <c r="I6" s="13"/>
      <c r="J6" s="13"/>
      <c r="K6" s="13"/>
      <c r="L6" s="13"/>
      <c r="M6" s="13"/>
      <c r="S6" s="10">
        <v>1</v>
      </c>
      <c r="T6" s="11" t="str">
        <f>B6</f>
        <v>ACAS</v>
      </c>
      <c r="U6" s="11" t="s">
        <v>17</v>
      </c>
      <c r="V6" s="12" t="str">
        <f>D6</f>
        <v>RAY KEVIN L.</v>
      </c>
      <c r="W6" s="71"/>
      <c r="X6" s="79"/>
      <c r="Y6" s="79"/>
      <c r="Z6" s="79"/>
      <c r="AA6" s="14">
        <f>E6</f>
        <v>0</v>
      </c>
      <c r="AB6" s="79"/>
      <c r="AC6" s="14">
        <f>F6</f>
        <v>0</v>
      </c>
      <c r="AD6" s="79"/>
      <c r="AE6" s="79"/>
    </row>
    <row r="7" spans="1:31">
      <c r="A7" s="10">
        <v>2</v>
      </c>
      <c r="B7" s="70" t="s">
        <v>135</v>
      </c>
      <c r="C7" s="11" t="s">
        <v>17</v>
      </c>
      <c r="D7" s="72" t="s">
        <v>182</v>
      </c>
      <c r="E7" s="72"/>
      <c r="F7" s="72"/>
      <c r="G7" s="72"/>
      <c r="H7" s="13"/>
      <c r="I7" s="13"/>
      <c r="J7" s="13"/>
      <c r="K7" s="13"/>
      <c r="L7" s="13"/>
      <c r="M7" s="13"/>
      <c r="S7" s="10">
        <v>2</v>
      </c>
      <c r="T7" s="11" t="str">
        <f t="shared" ref="T7:T19" si="0">B7</f>
        <v>AGRAVANTE</v>
      </c>
      <c r="U7" s="11" t="s">
        <v>17</v>
      </c>
      <c r="V7" s="12" t="str">
        <f t="shared" ref="V7:V17" si="1">D7</f>
        <v>JAHAN</v>
      </c>
      <c r="W7" s="71"/>
      <c r="X7" s="79"/>
      <c r="Y7" s="79"/>
      <c r="Z7" s="79"/>
      <c r="AA7" s="14">
        <f t="shared" ref="AA7:AA19" si="2">E7</f>
        <v>0</v>
      </c>
      <c r="AB7" s="79"/>
      <c r="AC7" s="14">
        <f t="shared" ref="AC7:AC19" si="3">F7</f>
        <v>0</v>
      </c>
      <c r="AD7" s="79"/>
      <c r="AE7" s="79"/>
    </row>
    <row r="8" spans="1:31">
      <c r="A8" s="10">
        <v>3</v>
      </c>
      <c r="B8" s="70" t="s">
        <v>136</v>
      </c>
      <c r="C8" s="11" t="s">
        <v>17</v>
      </c>
      <c r="D8" s="73" t="s">
        <v>183</v>
      </c>
      <c r="E8" s="73"/>
      <c r="F8" s="72"/>
      <c r="G8" s="72"/>
      <c r="H8" s="13"/>
      <c r="I8" s="13"/>
      <c r="J8" s="13"/>
      <c r="K8" s="13"/>
      <c r="L8" s="13"/>
      <c r="M8" s="13"/>
      <c r="S8" s="10">
        <v>3</v>
      </c>
      <c r="T8" s="11" t="str">
        <f t="shared" si="0"/>
        <v>BACTON</v>
      </c>
      <c r="U8" s="11" t="s">
        <v>17</v>
      </c>
      <c r="V8" s="12" t="str">
        <f t="shared" si="1"/>
        <v>JULIUS JOHN C.</v>
      </c>
      <c r="W8" s="71"/>
      <c r="X8" s="79"/>
      <c r="Y8" s="79"/>
      <c r="Z8" s="79"/>
      <c r="AA8" s="14">
        <f t="shared" si="2"/>
        <v>0</v>
      </c>
      <c r="AB8" s="79"/>
      <c r="AC8" s="14">
        <f t="shared" si="3"/>
        <v>0</v>
      </c>
      <c r="AD8" s="79"/>
      <c r="AE8" s="79"/>
    </row>
    <row r="9" spans="1:31">
      <c r="A9" s="10">
        <v>4</v>
      </c>
      <c r="B9" s="70" t="s">
        <v>137</v>
      </c>
      <c r="C9" s="11" t="s">
        <v>17</v>
      </c>
      <c r="D9" s="72" t="s">
        <v>184</v>
      </c>
      <c r="E9" s="72"/>
      <c r="F9" s="72"/>
      <c r="G9" s="72"/>
      <c r="H9" s="13"/>
      <c r="I9" s="13"/>
      <c r="J9" s="13"/>
      <c r="K9" s="13"/>
      <c r="L9" s="13"/>
      <c r="M9" s="13"/>
      <c r="S9" s="10">
        <v>4</v>
      </c>
      <c r="T9" s="11" t="str">
        <f t="shared" si="0"/>
        <v>DOSDOS</v>
      </c>
      <c r="U9" s="11" t="s">
        <v>17</v>
      </c>
      <c r="V9" s="12" t="str">
        <f t="shared" si="1"/>
        <v>CARLOS MIGUEL F.</v>
      </c>
      <c r="W9" s="71"/>
      <c r="X9" s="79"/>
      <c r="Y9" s="79"/>
      <c r="Z9" s="79"/>
      <c r="AA9" s="14">
        <f t="shared" si="2"/>
        <v>0</v>
      </c>
      <c r="AB9" s="79"/>
      <c r="AC9" s="14">
        <f t="shared" si="3"/>
        <v>0</v>
      </c>
      <c r="AD9" s="79"/>
      <c r="AE9" s="79"/>
    </row>
    <row r="10" spans="1:31">
      <c r="A10" s="10">
        <v>5</v>
      </c>
      <c r="B10" s="70" t="s">
        <v>138</v>
      </c>
      <c r="C10" s="11" t="s">
        <v>17</v>
      </c>
      <c r="D10" s="72" t="s">
        <v>185</v>
      </c>
      <c r="E10" s="72"/>
      <c r="F10" s="72"/>
      <c r="G10" s="72"/>
      <c r="H10" s="13"/>
      <c r="I10" s="13"/>
      <c r="J10" s="13"/>
      <c r="K10" s="13"/>
      <c r="L10" s="13"/>
      <c r="M10" s="13"/>
      <c r="S10" s="10">
        <v>5</v>
      </c>
      <c r="T10" s="11" t="str">
        <f t="shared" si="0"/>
        <v>ESCANILLA</v>
      </c>
      <c r="U10" s="11" t="s">
        <v>17</v>
      </c>
      <c r="V10" s="12" t="str">
        <f t="shared" si="1"/>
        <v>ERNEST JOHN</v>
      </c>
      <c r="W10" s="71"/>
      <c r="X10" s="79"/>
      <c r="Y10" s="79"/>
      <c r="Z10" s="79"/>
      <c r="AA10" s="14">
        <f t="shared" si="2"/>
        <v>0</v>
      </c>
      <c r="AB10" s="79"/>
      <c r="AC10" s="14">
        <f t="shared" si="3"/>
        <v>0</v>
      </c>
      <c r="AD10" s="79"/>
      <c r="AE10" s="79"/>
    </row>
    <row r="11" spans="1:31">
      <c r="A11" s="10">
        <v>6</v>
      </c>
      <c r="B11" s="70" t="s">
        <v>139</v>
      </c>
      <c r="C11" s="11" t="s">
        <v>17</v>
      </c>
      <c r="D11" s="74" t="s">
        <v>186</v>
      </c>
      <c r="E11" s="74"/>
      <c r="F11" s="72"/>
      <c r="G11" s="72"/>
      <c r="H11" s="13"/>
      <c r="I11" s="13"/>
      <c r="J11" s="13"/>
      <c r="K11" s="13"/>
      <c r="L11" s="13"/>
      <c r="M11" s="13"/>
      <c r="S11" s="10">
        <v>6</v>
      </c>
      <c r="T11" s="11" t="str">
        <f t="shared" si="0"/>
        <v>JAO</v>
      </c>
      <c r="U11" s="11" t="s">
        <v>17</v>
      </c>
      <c r="V11" s="12" t="str">
        <f t="shared" si="1"/>
        <v>FITZROY JON B.</v>
      </c>
      <c r="W11" s="71"/>
      <c r="X11" s="79"/>
      <c r="Y11" s="79"/>
      <c r="Z11" s="79"/>
      <c r="AA11" s="14">
        <f t="shared" si="2"/>
        <v>0</v>
      </c>
      <c r="AB11" s="79"/>
      <c r="AC11" s="14">
        <f t="shared" si="3"/>
        <v>0</v>
      </c>
      <c r="AD11" s="79"/>
      <c r="AE11" s="79"/>
    </row>
    <row r="12" spans="1:31">
      <c r="A12" s="10">
        <v>7</v>
      </c>
      <c r="B12" s="70" t="s">
        <v>140</v>
      </c>
      <c r="C12" s="11" t="s">
        <v>17</v>
      </c>
      <c r="D12" s="75" t="s">
        <v>187</v>
      </c>
      <c r="E12" s="75"/>
      <c r="F12" s="72"/>
      <c r="G12" s="72"/>
      <c r="H12" s="13"/>
      <c r="I12" s="13"/>
      <c r="J12" s="13"/>
      <c r="K12" s="13"/>
      <c r="L12" s="13"/>
      <c r="M12" s="13"/>
      <c r="S12" s="10">
        <v>7</v>
      </c>
      <c r="T12" s="11" t="str">
        <f t="shared" si="0"/>
        <v>LUCMAN</v>
      </c>
      <c r="U12" s="11" t="s">
        <v>17</v>
      </c>
      <c r="V12" s="12" t="str">
        <f t="shared" si="1"/>
        <v>MISHARI RASHID I.</v>
      </c>
      <c r="W12" s="71"/>
      <c r="X12" s="79"/>
      <c r="Y12" s="79"/>
      <c r="Z12" s="79"/>
      <c r="AA12" s="14">
        <f t="shared" si="2"/>
        <v>0</v>
      </c>
      <c r="AB12" s="79"/>
      <c r="AC12" s="14">
        <f t="shared" si="3"/>
        <v>0</v>
      </c>
      <c r="AD12" s="79"/>
      <c r="AE12" s="79"/>
    </row>
    <row r="13" spans="1:31">
      <c r="A13" s="10">
        <v>8</v>
      </c>
      <c r="B13" s="70" t="s">
        <v>141</v>
      </c>
      <c r="C13" s="11" t="s">
        <v>17</v>
      </c>
      <c r="D13" s="75" t="s">
        <v>188</v>
      </c>
      <c r="E13" s="75"/>
      <c r="F13" s="72"/>
      <c r="G13" s="72"/>
      <c r="H13" s="13"/>
      <c r="I13" s="13"/>
      <c r="J13" s="13"/>
      <c r="K13" s="13"/>
      <c r="L13" s="13"/>
      <c r="M13" s="13"/>
      <c r="S13" s="10">
        <v>8</v>
      </c>
      <c r="T13" s="11" t="str">
        <f t="shared" si="0"/>
        <v>MAGLASANG</v>
      </c>
      <c r="U13" s="11" t="s">
        <v>17</v>
      </c>
      <c r="V13" s="12" t="str">
        <f t="shared" si="1"/>
        <v>KARLO O.</v>
      </c>
      <c r="W13" s="71"/>
      <c r="X13" s="79"/>
      <c r="Y13" s="79"/>
      <c r="Z13" s="79"/>
      <c r="AA13" s="14">
        <f t="shared" si="2"/>
        <v>0</v>
      </c>
      <c r="AB13" s="79"/>
      <c r="AC13" s="14">
        <f t="shared" si="3"/>
        <v>0</v>
      </c>
      <c r="AD13" s="79"/>
      <c r="AE13" s="79"/>
    </row>
    <row r="14" spans="1:31">
      <c r="A14" s="10">
        <v>9</v>
      </c>
      <c r="B14" s="70" t="s">
        <v>142</v>
      </c>
      <c r="C14" s="11" t="s">
        <v>17</v>
      </c>
      <c r="D14" s="75" t="s">
        <v>189</v>
      </c>
      <c r="E14" s="75"/>
      <c r="F14" s="72"/>
      <c r="G14" s="72"/>
      <c r="H14" s="13"/>
      <c r="I14" s="13"/>
      <c r="J14" s="13"/>
      <c r="K14" s="13"/>
      <c r="L14" s="13"/>
      <c r="M14" s="13"/>
      <c r="S14" s="10">
        <v>9</v>
      </c>
      <c r="T14" s="11" t="str">
        <f t="shared" si="0"/>
        <v>REGENCIA</v>
      </c>
      <c r="U14" s="11" t="s">
        <v>17</v>
      </c>
      <c r="V14" s="12" t="str">
        <f t="shared" si="1"/>
        <v>JOSIAH ELEAZAR T.</v>
      </c>
      <c r="W14" s="71"/>
      <c r="X14" s="79"/>
      <c r="Y14" s="79"/>
      <c r="Z14" s="79"/>
      <c r="AA14" s="14">
        <f t="shared" si="2"/>
        <v>0</v>
      </c>
      <c r="AB14" s="79"/>
      <c r="AC14" s="14">
        <f t="shared" si="3"/>
        <v>0</v>
      </c>
      <c r="AD14" s="79"/>
      <c r="AE14" s="79"/>
    </row>
    <row r="15" spans="1:31">
      <c r="A15" s="10">
        <v>10</v>
      </c>
      <c r="B15" s="70" t="s">
        <v>143</v>
      </c>
      <c r="C15" s="11" t="s">
        <v>17</v>
      </c>
      <c r="D15" s="75" t="s">
        <v>190</v>
      </c>
      <c r="E15" s="75"/>
      <c r="F15" s="72"/>
      <c r="G15" s="72"/>
      <c r="H15" s="13"/>
      <c r="I15" s="13"/>
      <c r="J15" s="13"/>
      <c r="K15" s="13"/>
      <c r="L15" s="13"/>
      <c r="M15" s="13"/>
      <c r="S15" s="10">
        <v>10</v>
      </c>
      <c r="T15" s="11" t="str">
        <f t="shared" si="0"/>
        <v>RULONA</v>
      </c>
      <c r="U15" s="11" t="s">
        <v>17</v>
      </c>
      <c r="V15" s="12" t="str">
        <f t="shared" si="1"/>
        <v>RENDEL JOHN D.</v>
      </c>
      <c r="W15" s="71"/>
      <c r="X15" s="79"/>
      <c r="Y15" s="79"/>
      <c r="Z15" s="79"/>
      <c r="AA15" s="14">
        <f t="shared" si="2"/>
        <v>0</v>
      </c>
      <c r="AB15" s="79"/>
      <c r="AC15" s="14">
        <f t="shared" si="3"/>
        <v>0</v>
      </c>
      <c r="AD15" s="79"/>
      <c r="AE15" s="79"/>
    </row>
    <row r="16" spans="1:31">
      <c r="A16" s="10">
        <v>11</v>
      </c>
      <c r="B16" s="70" t="s">
        <v>144</v>
      </c>
      <c r="C16" s="11" t="s">
        <v>17</v>
      </c>
      <c r="D16" s="75" t="s">
        <v>191</v>
      </c>
      <c r="E16" s="75"/>
      <c r="F16" s="72"/>
      <c r="G16" s="72"/>
      <c r="H16" s="13"/>
      <c r="I16" s="13"/>
      <c r="J16" s="13"/>
      <c r="K16" s="13"/>
      <c r="L16" s="13"/>
      <c r="M16" s="13"/>
      <c r="S16" s="10">
        <v>11</v>
      </c>
      <c r="T16" s="11" t="str">
        <f t="shared" si="0"/>
        <v>USMAN</v>
      </c>
      <c r="U16" s="11" t="s">
        <v>17</v>
      </c>
      <c r="V16" s="12" t="str">
        <f t="shared" si="1"/>
        <v>JAMALLUDIN SALIM P.</v>
      </c>
      <c r="W16" s="71"/>
      <c r="X16" s="79"/>
      <c r="Y16" s="79"/>
      <c r="Z16" s="79"/>
      <c r="AA16" s="14">
        <f t="shared" si="2"/>
        <v>0</v>
      </c>
      <c r="AB16" s="79"/>
      <c r="AC16" s="14">
        <f t="shared" si="3"/>
        <v>0</v>
      </c>
      <c r="AD16" s="79"/>
      <c r="AE16" s="79"/>
    </row>
    <row r="17" spans="1:31">
      <c r="A17" s="10">
        <v>12</v>
      </c>
      <c r="B17" s="70"/>
      <c r="C17" s="11" t="s">
        <v>17</v>
      </c>
      <c r="D17" s="75"/>
      <c r="E17" s="75"/>
      <c r="F17" s="72"/>
      <c r="G17" s="72"/>
      <c r="H17" s="13"/>
      <c r="I17" s="13"/>
      <c r="J17" s="13"/>
      <c r="K17" s="13"/>
      <c r="L17" s="13"/>
      <c r="M17" s="13"/>
      <c r="S17" s="10">
        <v>12</v>
      </c>
      <c r="T17" s="11">
        <f t="shared" si="0"/>
        <v>0</v>
      </c>
      <c r="U17" s="11" t="s">
        <v>17</v>
      </c>
      <c r="V17" s="12">
        <f t="shared" si="1"/>
        <v>0</v>
      </c>
      <c r="W17" s="71"/>
      <c r="X17" s="79"/>
      <c r="Y17" s="79"/>
      <c r="Z17" s="79"/>
      <c r="AA17" s="14">
        <f t="shared" si="2"/>
        <v>0</v>
      </c>
      <c r="AB17" s="79"/>
      <c r="AC17" s="14">
        <f t="shared" si="3"/>
        <v>0</v>
      </c>
      <c r="AD17" s="79"/>
      <c r="AE17" s="79"/>
    </row>
    <row r="18" spans="1:31">
      <c r="A18" s="10">
        <v>13</v>
      </c>
      <c r="B18" s="70"/>
      <c r="C18" s="11" t="s">
        <v>17</v>
      </c>
      <c r="D18" s="71"/>
      <c r="E18" s="75"/>
      <c r="F18" s="72"/>
      <c r="G18" s="72"/>
      <c r="H18" s="13"/>
      <c r="I18" s="13"/>
      <c r="J18" s="13"/>
      <c r="K18" s="13"/>
      <c r="L18" s="13"/>
      <c r="M18" s="13"/>
      <c r="S18" s="10">
        <v>13</v>
      </c>
      <c r="T18" s="11">
        <f t="shared" si="0"/>
        <v>0</v>
      </c>
      <c r="U18" s="11" t="s">
        <v>17</v>
      </c>
      <c r="V18" s="12">
        <f t="shared" ref="V18:V19" si="4">D18</f>
        <v>0</v>
      </c>
      <c r="W18" s="71"/>
      <c r="X18" s="79"/>
      <c r="Y18" s="79"/>
      <c r="Z18" s="79"/>
      <c r="AA18" s="14">
        <f t="shared" si="2"/>
        <v>0</v>
      </c>
      <c r="AB18" s="79"/>
      <c r="AC18" s="14">
        <f t="shared" si="3"/>
        <v>0</v>
      </c>
      <c r="AD18" s="79"/>
      <c r="AE18" s="79"/>
    </row>
    <row r="19" spans="1:31">
      <c r="A19" s="10">
        <v>14</v>
      </c>
      <c r="B19" s="70"/>
      <c r="C19" s="11" t="s">
        <v>17</v>
      </c>
      <c r="D19" s="71"/>
      <c r="E19" s="75"/>
      <c r="F19" s="72"/>
      <c r="G19" s="72"/>
      <c r="H19" s="13"/>
      <c r="I19" s="13"/>
      <c r="J19" s="13"/>
      <c r="K19" s="13"/>
      <c r="L19" s="13"/>
      <c r="M19" s="13"/>
      <c r="S19" s="10">
        <v>14</v>
      </c>
      <c r="T19" s="11">
        <f t="shared" si="0"/>
        <v>0</v>
      </c>
      <c r="U19" s="11" t="s">
        <v>17</v>
      </c>
      <c r="V19" s="12">
        <f t="shared" si="4"/>
        <v>0</v>
      </c>
      <c r="W19" s="71"/>
      <c r="X19" s="79"/>
      <c r="Y19" s="79"/>
      <c r="Z19" s="79"/>
      <c r="AA19" s="14">
        <f t="shared" si="2"/>
        <v>0</v>
      </c>
      <c r="AB19" s="79"/>
      <c r="AC19" s="14">
        <f t="shared" si="3"/>
        <v>0</v>
      </c>
      <c r="AD19" s="79"/>
      <c r="AE19" s="79"/>
    </row>
    <row r="20" spans="1:31">
      <c r="E20" s="1"/>
    </row>
    <row r="21" spans="1:31">
      <c r="E21" s="1"/>
    </row>
    <row r="22" spans="1:31">
      <c r="A22" s="24" t="str">
        <f>D1</f>
        <v>Section</v>
      </c>
      <c r="B22" s="170" t="str">
        <f>E1</f>
        <v>Laser</v>
      </c>
      <c r="C22" s="170"/>
      <c r="D22" s="170"/>
      <c r="S22" s="1"/>
      <c r="T22" s="170"/>
      <c r="U22" s="170"/>
      <c r="V22" s="170"/>
      <c r="W22" s="2"/>
    </row>
    <row r="23" spans="1:31">
      <c r="A23" s="24" t="str">
        <f>A2</f>
        <v>SY</v>
      </c>
      <c r="B23" s="169" t="str">
        <f>B2</f>
        <v>2012 - 2013</v>
      </c>
      <c r="C23" s="169"/>
      <c r="D23" s="169"/>
      <c r="E23" s="3"/>
      <c r="S23" s="1"/>
      <c r="T23" s="169"/>
      <c r="U23" s="169"/>
      <c r="V23" s="169"/>
      <c r="W23" s="1"/>
    </row>
    <row r="24" spans="1:31">
      <c r="A24" s="24" t="str">
        <f>A3</f>
        <v>Adviser</v>
      </c>
      <c r="B24" s="169" t="str">
        <f>B3</f>
        <v>Mrs. Alma Gloria L. Silva</v>
      </c>
      <c r="C24" s="169"/>
      <c r="D24" s="169"/>
      <c r="E24" s="4"/>
      <c r="S24" s="1"/>
    </row>
    <row r="25" spans="1:31">
      <c r="A25" s="5"/>
      <c r="B25" s="172" t="s">
        <v>0</v>
      </c>
      <c r="C25" s="172"/>
      <c r="D25" s="172"/>
      <c r="H25" s="6" t="s">
        <v>1</v>
      </c>
      <c r="I25" s="6" t="s">
        <v>1</v>
      </c>
      <c r="J25" s="6" t="s">
        <v>1</v>
      </c>
      <c r="K25" s="6" t="s">
        <v>1</v>
      </c>
      <c r="L25" s="6" t="s">
        <v>1</v>
      </c>
      <c r="M25" s="6" t="s">
        <v>1</v>
      </c>
      <c r="S25" s="5"/>
      <c r="T25" s="172" t="s">
        <v>0</v>
      </c>
      <c r="U25" s="172"/>
      <c r="V25" s="172"/>
      <c r="W25" s="5"/>
      <c r="X25" s="167" t="s">
        <v>2</v>
      </c>
      <c r="Y25" s="7" t="s">
        <v>3</v>
      </c>
      <c r="Z25" s="7" t="s">
        <v>4</v>
      </c>
      <c r="AA25" s="167" t="s">
        <v>5</v>
      </c>
      <c r="AB25" s="167" t="s">
        <v>6</v>
      </c>
      <c r="AC25" s="167" t="s">
        <v>7</v>
      </c>
      <c r="AD25" s="7" t="s">
        <v>8</v>
      </c>
      <c r="AE25" s="7" t="s">
        <v>9</v>
      </c>
    </row>
    <row r="26" spans="1:31" ht="26.25">
      <c r="A26" s="173" t="s">
        <v>18</v>
      </c>
      <c r="B26" s="174"/>
      <c r="C26" s="174"/>
      <c r="D26" s="175"/>
      <c r="E26" s="15" t="s">
        <v>11</v>
      </c>
      <c r="F26" s="15" t="s">
        <v>7</v>
      </c>
      <c r="G26" s="15"/>
      <c r="H26" s="86" t="s">
        <v>84</v>
      </c>
      <c r="I26" s="86" t="s">
        <v>84</v>
      </c>
      <c r="J26" s="86" t="s">
        <v>84</v>
      </c>
      <c r="K26" s="86" t="s">
        <v>84</v>
      </c>
      <c r="L26" s="86" t="s">
        <v>84</v>
      </c>
      <c r="M26" s="86" t="s">
        <v>84</v>
      </c>
      <c r="S26" s="173" t="s">
        <v>18</v>
      </c>
      <c r="T26" s="174"/>
      <c r="U26" s="174"/>
      <c r="V26" s="175"/>
      <c r="W26" s="8" t="s">
        <v>13</v>
      </c>
      <c r="X26" s="168"/>
      <c r="Y26" s="9" t="s">
        <v>14</v>
      </c>
      <c r="Z26" s="9" t="s">
        <v>15</v>
      </c>
      <c r="AA26" s="168"/>
      <c r="AB26" s="168"/>
      <c r="AC26" s="168"/>
      <c r="AD26" s="9" t="s">
        <v>16</v>
      </c>
      <c r="AE26" s="9" t="s">
        <v>14</v>
      </c>
    </row>
    <row r="27" spans="1:31">
      <c r="A27" s="16">
        <v>1</v>
      </c>
      <c r="B27" s="76" t="s">
        <v>145</v>
      </c>
      <c r="C27" s="17" t="s">
        <v>17</v>
      </c>
      <c r="D27" s="72" t="s">
        <v>192</v>
      </c>
      <c r="E27" s="76"/>
      <c r="F27" s="77"/>
      <c r="G27" s="77"/>
      <c r="H27" s="19"/>
      <c r="I27" s="19"/>
      <c r="J27" s="19"/>
      <c r="K27" s="19"/>
      <c r="L27" s="19"/>
      <c r="M27" s="19"/>
      <c r="S27" s="16">
        <v>1</v>
      </c>
      <c r="T27" s="17" t="str">
        <f>B27</f>
        <v>ADRIVAN</v>
      </c>
      <c r="U27" s="17" t="s">
        <v>17</v>
      </c>
      <c r="V27" s="18" t="str">
        <f>D27</f>
        <v>EURIKA C.</v>
      </c>
      <c r="W27" s="69"/>
      <c r="X27" s="79"/>
      <c r="Y27" s="79"/>
      <c r="Z27" s="79"/>
      <c r="AA27" s="14">
        <f>E27</f>
        <v>0</v>
      </c>
      <c r="AB27" s="79"/>
      <c r="AC27" s="19">
        <f>F27</f>
        <v>0</v>
      </c>
      <c r="AD27" s="79"/>
      <c r="AE27" s="79"/>
    </row>
    <row r="28" spans="1:31">
      <c r="A28" s="16">
        <v>2</v>
      </c>
      <c r="B28" s="76" t="s">
        <v>146</v>
      </c>
      <c r="C28" s="17" t="s">
        <v>17</v>
      </c>
      <c r="D28" s="72" t="s">
        <v>193</v>
      </c>
      <c r="E28" s="76"/>
      <c r="F28" s="77"/>
      <c r="G28" s="77"/>
      <c r="H28" s="19"/>
      <c r="I28" s="19"/>
      <c r="J28" s="19"/>
      <c r="K28" s="19"/>
      <c r="L28" s="19"/>
      <c r="M28" s="19"/>
      <c r="S28" s="16">
        <v>2</v>
      </c>
      <c r="T28" s="17" t="str">
        <f t="shared" ref="T28:T46" si="5">B28</f>
        <v>ALI</v>
      </c>
      <c r="U28" s="17" t="s">
        <v>17</v>
      </c>
      <c r="V28" s="18" t="str">
        <f t="shared" ref="V28:V46" si="6">D28</f>
        <v>NORJAMELAH</v>
      </c>
      <c r="W28" s="69"/>
      <c r="X28" s="79"/>
      <c r="Y28" s="79"/>
      <c r="Z28" s="79"/>
      <c r="AA28" s="14">
        <f t="shared" ref="AA28:AA46" si="7">E28</f>
        <v>0</v>
      </c>
      <c r="AB28" s="79"/>
      <c r="AC28" s="19">
        <f t="shared" ref="AC28:AC46" si="8">F28</f>
        <v>0</v>
      </c>
      <c r="AD28" s="79"/>
      <c r="AE28" s="79"/>
    </row>
    <row r="29" spans="1:31">
      <c r="A29" s="16">
        <v>3</v>
      </c>
      <c r="B29" s="76" t="s">
        <v>147</v>
      </c>
      <c r="C29" s="17" t="s">
        <v>17</v>
      </c>
      <c r="D29" s="73" t="s">
        <v>194</v>
      </c>
      <c r="E29" s="76"/>
      <c r="F29" s="77"/>
      <c r="G29" s="77"/>
      <c r="H29" s="19"/>
      <c r="I29" s="19"/>
      <c r="J29" s="19"/>
      <c r="K29" s="19"/>
      <c r="L29" s="19"/>
      <c r="M29" s="19"/>
      <c r="S29" s="16">
        <v>3</v>
      </c>
      <c r="T29" s="17" t="str">
        <f t="shared" si="5"/>
        <v>BALAGULAN</v>
      </c>
      <c r="U29" s="17" t="s">
        <v>17</v>
      </c>
      <c r="V29" s="18" t="str">
        <f t="shared" si="6"/>
        <v>MA. VERLYN JEAL T.</v>
      </c>
      <c r="W29" s="69"/>
      <c r="X29" s="79"/>
      <c r="Y29" s="79"/>
      <c r="Z29" s="79"/>
      <c r="AA29" s="14">
        <f t="shared" si="7"/>
        <v>0</v>
      </c>
      <c r="AB29" s="79"/>
      <c r="AC29" s="19">
        <f t="shared" si="8"/>
        <v>0</v>
      </c>
      <c r="AD29" s="79"/>
      <c r="AE29" s="79"/>
    </row>
    <row r="30" spans="1:31">
      <c r="A30" s="16">
        <v>4</v>
      </c>
      <c r="B30" s="76" t="s">
        <v>148</v>
      </c>
      <c r="C30" s="17" t="s">
        <v>17</v>
      </c>
      <c r="D30" s="72" t="s">
        <v>195</v>
      </c>
      <c r="E30" s="76"/>
      <c r="F30" s="77"/>
      <c r="G30" s="77"/>
      <c r="H30" s="19"/>
      <c r="I30" s="19"/>
      <c r="J30" s="19"/>
      <c r="K30" s="19"/>
      <c r="L30" s="19"/>
      <c r="M30" s="19"/>
      <c r="S30" s="16">
        <v>4</v>
      </c>
      <c r="T30" s="17" t="str">
        <f t="shared" si="5"/>
        <v>CABARDO</v>
      </c>
      <c r="U30" s="17" t="s">
        <v>17</v>
      </c>
      <c r="V30" s="18" t="str">
        <f t="shared" si="6"/>
        <v>NOEMI ANGEL S.</v>
      </c>
      <c r="W30" s="69"/>
      <c r="X30" s="79"/>
      <c r="Y30" s="79"/>
      <c r="Z30" s="79"/>
      <c r="AA30" s="14">
        <f t="shared" si="7"/>
        <v>0</v>
      </c>
      <c r="AB30" s="79"/>
      <c r="AC30" s="19">
        <f t="shared" si="8"/>
        <v>0</v>
      </c>
      <c r="AD30" s="79"/>
      <c r="AE30" s="79"/>
    </row>
    <row r="31" spans="1:31">
      <c r="A31" s="16">
        <v>5</v>
      </c>
      <c r="B31" s="76" t="s">
        <v>149</v>
      </c>
      <c r="C31" s="17" t="s">
        <v>17</v>
      </c>
      <c r="D31" s="72" t="s">
        <v>196</v>
      </c>
      <c r="E31" s="76"/>
      <c r="F31" s="77"/>
      <c r="G31" s="77"/>
      <c r="H31" s="19"/>
      <c r="I31" s="19"/>
      <c r="J31" s="19"/>
      <c r="K31" s="19"/>
      <c r="L31" s="19"/>
      <c r="M31" s="19"/>
      <c r="S31" s="16">
        <v>5</v>
      </c>
      <c r="T31" s="17" t="str">
        <f t="shared" si="5"/>
        <v>CANETE</v>
      </c>
      <c r="U31" s="17" t="s">
        <v>17</v>
      </c>
      <c r="V31" s="18" t="str">
        <f t="shared" si="6"/>
        <v>SHAIRA BABES B.</v>
      </c>
      <c r="W31" s="69"/>
      <c r="X31" s="79"/>
      <c r="Y31" s="79"/>
      <c r="Z31" s="79"/>
      <c r="AA31" s="14">
        <f t="shared" si="7"/>
        <v>0</v>
      </c>
      <c r="AB31" s="79"/>
      <c r="AC31" s="19">
        <f t="shared" si="8"/>
        <v>0</v>
      </c>
      <c r="AD31" s="79"/>
      <c r="AE31" s="79"/>
    </row>
    <row r="32" spans="1:31">
      <c r="A32" s="16">
        <v>6</v>
      </c>
      <c r="B32" s="76" t="s">
        <v>150</v>
      </c>
      <c r="C32" s="17" t="s">
        <v>17</v>
      </c>
      <c r="D32" s="74" t="s">
        <v>197</v>
      </c>
      <c r="E32" s="76"/>
      <c r="F32" s="77"/>
      <c r="G32" s="77"/>
      <c r="H32" s="19"/>
      <c r="I32" s="19"/>
      <c r="J32" s="19"/>
      <c r="K32" s="19"/>
      <c r="L32" s="19"/>
      <c r="M32" s="19"/>
      <c r="S32" s="16">
        <v>6</v>
      </c>
      <c r="T32" s="17" t="str">
        <f t="shared" si="5"/>
        <v>CORCINO</v>
      </c>
      <c r="U32" s="17" t="s">
        <v>17</v>
      </c>
      <c r="V32" s="18" t="str">
        <f t="shared" si="6"/>
        <v>RUSSEL CHRISTINE B.</v>
      </c>
      <c r="W32" s="69"/>
      <c r="X32" s="79"/>
      <c r="Y32" s="79"/>
      <c r="Z32" s="79"/>
      <c r="AA32" s="14">
        <f t="shared" si="7"/>
        <v>0</v>
      </c>
      <c r="AB32" s="79"/>
      <c r="AC32" s="19">
        <f t="shared" si="8"/>
        <v>0</v>
      </c>
      <c r="AD32" s="79"/>
      <c r="AE32" s="79"/>
    </row>
    <row r="33" spans="1:31">
      <c r="A33" s="16">
        <v>7</v>
      </c>
      <c r="B33" s="76" t="s">
        <v>151</v>
      </c>
      <c r="C33" s="17" t="s">
        <v>17</v>
      </c>
      <c r="D33" s="75" t="s">
        <v>198</v>
      </c>
      <c r="E33" s="76"/>
      <c r="F33" s="77"/>
      <c r="G33" s="78"/>
      <c r="H33" s="19"/>
      <c r="I33" s="19"/>
      <c r="J33" s="19"/>
      <c r="K33" s="19"/>
      <c r="L33" s="19"/>
      <c r="M33" s="19"/>
      <c r="S33" s="16">
        <v>7</v>
      </c>
      <c r="T33" s="17" t="str">
        <f t="shared" si="5"/>
        <v>DECIERDO</v>
      </c>
      <c r="U33" s="17" t="s">
        <v>17</v>
      </c>
      <c r="V33" s="18" t="str">
        <f t="shared" si="6"/>
        <v>SHEILA MAY M.</v>
      </c>
      <c r="W33" s="69"/>
      <c r="X33" s="79"/>
      <c r="Y33" s="79"/>
      <c r="Z33" s="79"/>
      <c r="AA33" s="14">
        <f t="shared" si="7"/>
        <v>0</v>
      </c>
      <c r="AB33" s="79"/>
      <c r="AC33" s="19">
        <f t="shared" si="8"/>
        <v>0</v>
      </c>
      <c r="AD33" s="79"/>
      <c r="AE33" s="79"/>
    </row>
    <row r="34" spans="1:31">
      <c r="A34" s="16">
        <v>8</v>
      </c>
      <c r="B34" s="76" t="s">
        <v>152</v>
      </c>
      <c r="C34" s="17" t="s">
        <v>17</v>
      </c>
      <c r="D34" s="75" t="s">
        <v>199</v>
      </c>
      <c r="E34" s="72"/>
      <c r="F34" s="77"/>
      <c r="G34" s="77"/>
      <c r="H34" s="19"/>
      <c r="I34" s="19"/>
      <c r="J34" s="19"/>
      <c r="K34" s="19"/>
      <c r="L34" s="19"/>
      <c r="M34" s="19"/>
      <c r="S34" s="16">
        <v>8</v>
      </c>
      <c r="T34" s="17" t="str">
        <f t="shared" si="5"/>
        <v>DEGAMO</v>
      </c>
      <c r="U34" s="17" t="s">
        <v>17</v>
      </c>
      <c r="V34" s="18" t="str">
        <f t="shared" si="6"/>
        <v>RUTH JEANNE J.</v>
      </c>
      <c r="W34" s="69"/>
      <c r="X34" s="79"/>
      <c r="Y34" s="79"/>
      <c r="Z34" s="79"/>
      <c r="AA34" s="14">
        <f t="shared" si="7"/>
        <v>0</v>
      </c>
      <c r="AB34" s="79"/>
      <c r="AC34" s="19">
        <f t="shared" si="8"/>
        <v>0</v>
      </c>
      <c r="AD34" s="79"/>
      <c r="AE34" s="79"/>
    </row>
    <row r="35" spans="1:31">
      <c r="A35" s="16">
        <v>9</v>
      </c>
      <c r="B35" s="76" t="s">
        <v>153</v>
      </c>
      <c r="C35" s="20" t="s">
        <v>17</v>
      </c>
      <c r="D35" s="75" t="s">
        <v>200</v>
      </c>
      <c r="E35" s="72"/>
      <c r="F35" s="77"/>
      <c r="G35" s="77"/>
      <c r="H35" s="19"/>
      <c r="I35" s="19"/>
      <c r="J35" s="19"/>
      <c r="K35" s="19"/>
      <c r="L35" s="19"/>
      <c r="M35" s="19"/>
      <c r="S35" s="16">
        <v>9</v>
      </c>
      <c r="T35" s="17" t="str">
        <f t="shared" si="5"/>
        <v>GONZAGA</v>
      </c>
      <c r="U35" s="20" t="s">
        <v>17</v>
      </c>
      <c r="V35" s="18" t="str">
        <f t="shared" si="6"/>
        <v>MICHELLE ANGELA</v>
      </c>
      <c r="W35" s="69"/>
      <c r="X35" s="79"/>
      <c r="Y35" s="79"/>
      <c r="Z35" s="79"/>
      <c r="AA35" s="14">
        <f t="shared" si="7"/>
        <v>0</v>
      </c>
      <c r="AB35" s="79"/>
      <c r="AC35" s="19">
        <f t="shared" si="8"/>
        <v>0</v>
      </c>
      <c r="AD35" s="79"/>
      <c r="AE35" s="79"/>
    </row>
    <row r="36" spans="1:31">
      <c r="A36" s="16">
        <v>10</v>
      </c>
      <c r="B36" s="76" t="s">
        <v>154</v>
      </c>
      <c r="C36" s="17" t="s">
        <v>17</v>
      </c>
      <c r="D36" s="75" t="s">
        <v>201</v>
      </c>
      <c r="E36" s="73"/>
      <c r="F36" s="77"/>
      <c r="G36" s="77"/>
      <c r="H36" s="19"/>
      <c r="I36" s="19"/>
      <c r="J36" s="19"/>
      <c r="K36" s="19"/>
      <c r="L36" s="19"/>
      <c r="M36" s="19"/>
      <c r="S36" s="16">
        <v>10</v>
      </c>
      <c r="T36" s="17" t="str">
        <f t="shared" si="5"/>
        <v>LANARIA</v>
      </c>
      <c r="U36" s="17" t="s">
        <v>17</v>
      </c>
      <c r="V36" s="18" t="str">
        <f t="shared" si="6"/>
        <v>LOUISE KATE D.</v>
      </c>
      <c r="W36" s="69"/>
      <c r="X36" s="79"/>
      <c r="Y36" s="79"/>
      <c r="Z36" s="79"/>
      <c r="AA36" s="14">
        <f t="shared" si="7"/>
        <v>0</v>
      </c>
      <c r="AB36" s="79"/>
      <c r="AC36" s="19">
        <f t="shared" si="8"/>
        <v>0</v>
      </c>
      <c r="AD36" s="79"/>
      <c r="AE36" s="79"/>
    </row>
    <row r="37" spans="1:31">
      <c r="A37" s="16">
        <v>11</v>
      </c>
      <c r="B37" s="76" t="s">
        <v>155</v>
      </c>
      <c r="C37" s="17" t="s">
        <v>17</v>
      </c>
      <c r="D37" s="75" t="s">
        <v>202</v>
      </c>
      <c r="E37" s="72"/>
      <c r="F37" s="77"/>
      <c r="G37" s="78"/>
      <c r="H37" s="19"/>
      <c r="I37" s="19"/>
      <c r="J37" s="19"/>
      <c r="K37" s="19"/>
      <c r="L37" s="19"/>
      <c r="M37" s="19"/>
      <c r="S37" s="16">
        <v>11</v>
      </c>
      <c r="T37" s="17" t="str">
        <f t="shared" si="5"/>
        <v>LEROUX</v>
      </c>
      <c r="U37" s="17" t="s">
        <v>17</v>
      </c>
      <c r="V37" s="18" t="str">
        <f t="shared" si="6"/>
        <v>EUGENIE</v>
      </c>
      <c r="W37" s="69"/>
      <c r="X37" s="79"/>
      <c r="Y37" s="79"/>
      <c r="Z37" s="79"/>
      <c r="AA37" s="14">
        <f t="shared" si="7"/>
        <v>0</v>
      </c>
      <c r="AB37" s="79"/>
      <c r="AC37" s="19">
        <f t="shared" si="8"/>
        <v>0</v>
      </c>
      <c r="AD37" s="79"/>
      <c r="AE37" s="79"/>
    </row>
    <row r="38" spans="1:31">
      <c r="A38" s="16">
        <v>12</v>
      </c>
      <c r="B38" s="76" t="s">
        <v>156</v>
      </c>
      <c r="C38" s="17" t="s">
        <v>17</v>
      </c>
      <c r="D38" s="72" t="s">
        <v>203</v>
      </c>
      <c r="E38" s="72"/>
      <c r="F38" s="77"/>
      <c r="G38" s="77"/>
      <c r="H38" s="19"/>
      <c r="I38" s="19"/>
      <c r="J38" s="19"/>
      <c r="K38" s="19"/>
      <c r="L38" s="19"/>
      <c r="M38" s="19"/>
      <c r="S38" s="16">
        <v>12</v>
      </c>
      <c r="T38" s="17" t="str">
        <f t="shared" si="5"/>
        <v>MACABATO</v>
      </c>
      <c r="U38" s="17" t="s">
        <v>17</v>
      </c>
      <c r="V38" s="18" t="str">
        <f t="shared" si="6"/>
        <v>BAI KHALIQA ANISHA M.</v>
      </c>
      <c r="W38" s="69"/>
      <c r="X38" s="79"/>
      <c r="Y38" s="79"/>
      <c r="Z38" s="79"/>
      <c r="AA38" s="14">
        <f t="shared" si="7"/>
        <v>0</v>
      </c>
      <c r="AB38" s="79"/>
      <c r="AC38" s="19">
        <f t="shared" si="8"/>
        <v>0</v>
      </c>
      <c r="AD38" s="79"/>
      <c r="AE38" s="79"/>
    </row>
    <row r="39" spans="1:31">
      <c r="A39" s="16">
        <v>13</v>
      </c>
      <c r="B39" s="76" t="s">
        <v>157</v>
      </c>
      <c r="C39" s="17" t="s">
        <v>17</v>
      </c>
      <c r="D39" s="72" t="s">
        <v>204</v>
      </c>
      <c r="E39" s="74"/>
      <c r="F39" s="77"/>
      <c r="G39" s="77"/>
      <c r="H39" s="19"/>
      <c r="I39" s="19"/>
      <c r="J39" s="19"/>
      <c r="K39" s="19"/>
      <c r="L39" s="19"/>
      <c r="M39" s="19"/>
      <c r="S39" s="16">
        <v>13</v>
      </c>
      <c r="T39" s="17" t="str">
        <f t="shared" si="5"/>
        <v>MANGOMPIA</v>
      </c>
      <c r="U39" s="17" t="s">
        <v>17</v>
      </c>
      <c r="V39" s="18" t="str">
        <f t="shared" si="6"/>
        <v>HAFSHA JUNNAYAH L..</v>
      </c>
      <c r="W39" s="69"/>
      <c r="X39" s="79"/>
      <c r="Y39" s="79"/>
      <c r="Z39" s="79"/>
      <c r="AA39" s="14">
        <f t="shared" si="7"/>
        <v>0</v>
      </c>
      <c r="AB39" s="79"/>
      <c r="AC39" s="19">
        <f t="shared" si="8"/>
        <v>0</v>
      </c>
      <c r="AD39" s="79"/>
      <c r="AE39" s="79"/>
    </row>
    <row r="40" spans="1:31">
      <c r="A40" s="16">
        <v>14</v>
      </c>
      <c r="B40" s="76" t="s">
        <v>158</v>
      </c>
      <c r="C40" s="17" t="s">
        <v>17</v>
      </c>
      <c r="D40" s="73" t="s">
        <v>205</v>
      </c>
      <c r="E40" s="75"/>
      <c r="F40" s="77"/>
      <c r="G40" s="77"/>
      <c r="H40" s="19"/>
      <c r="I40" s="19"/>
      <c r="J40" s="19"/>
      <c r="K40" s="19"/>
      <c r="L40" s="19"/>
      <c r="M40" s="19"/>
      <c r="S40" s="16">
        <v>14</v>
      </c>
      <c r="T40" s="17" t="str">
        <f t="shared" si="5"/>
        <v>MENDOZA</v>
      </c>
      <c r="U40" s="17" t="s">
        <v>17</v>
      </c>
      <c r="V40" s="18" t="str">
        <f t="shared" si="6"/>
        <v>ELLA JOAN P.</v>
      </c>
      <c r="W40" s="69"/>
      <c r="X40" s="79"/>
      <c r="Y40" s="79"/>
      <c r="Z40" s="79"/>
      <c r="AA40" s="14">
        <f t="shared" si="7"/>
        <v>0</v>
      </c>
      <c r="AB40" s="79"/>
      <c r="AC40" s="19">
        <f t="shared" si="8"/>
        <v>0</v>
      </c>
      <c r="AD40" s="79"/>
      <c r="AE40" s="79"/>
    </row>
    <row r="41" spans="1:31">
      <c r="A41" s="16">
        <v>15</v>
      </c>
      <c r="B41" s="76" t="s">
        <v>159</v>
      </c>
      <c r="C41" s="17" t="s">
        <v>17</v>
      </c>
      <c r="D41" s="72" t="s">
        <v>206</v>
      </c>
      <c r="E41" s="75"/>
      <c r="F41" s="77"/>
      <c r="G41" s="77"/>
      <c r="H41" s="19"/>
      <c r="I41" s="19"/>
      <c r="J41" s="19"/>
      <c r="K41" s="19"/>
      <c r="L41" s="19"/>
      <c r="M41" s="19"/>
      <c r="S41" s="16">
        <v>15</v>
      </c>
      <c r="T41" s="17" t="str">
        <f t="shared" si="5"/>
        <v>PANES</v>
      </c>
      <c r="U41" s="17" t="s">
        <v>17</v>
      </c>
      <c r="V41" s="18" t="str">
        <f t="shared" si="6"/>
        <v>DANIELLE GRACIA D.</v>
      </c>
      <c r="W41" s="69"/>
      <c r="X41" s="79"/>
      <c r="Y41" s="79"/>
      <c r="Z41" s="79"/>
      <c r="AA41" s="14">
        <f t="shared" si="7"/>
        <v>0</v>
      </c>
      <c r="AB41" s="79"/>
      <c r="AC41" s="19">
        <f t="shared" si="8"/>
        <v>0</v>
      </c>
      <c r="AD41" s="79"/>
      <c r="AE41" s="79"/>
    </row>
    <row r="42" spans="1:31">
      <c r="A42" s="16">
        <v>16</v>
      </c>
      <c r="B42" s="76" t="s">
        <v>160</v>
      </c>
      <c r="C42" s="17" t="s">
        <v>19</v>
      </c>
      <c r="D42" s="72" t="s">
        <v>207</v>
      </c>
      <c r="E42" s="75"/>
      <c r="F42" s="77"/>
      <c r="G42" s="77"/>
      <c r="H42" s="19"/>
      <c r="I42" s="19"/>
      <c r="J42" s="19"/>
      <c r="K42" s="19"/>
      <c r="L42" s="19"/>
      <c r="M42" s="19"/>
      <c r="S42" s="16">
        <v>16</v>
      </c>
      <c r="T42" s="17" t="str">
        <f t="shared" si="5"/>
        <v>PO</v>
      </c>
      <c r="U42" s="17" t="s">
        <v>19</v>
      </c>
      <c r="V42" s="18" t="str">
        <f t="shared" si="6"/>
        <v>KIMBERLY CLAIR C.</v>
      </c>
      <c r="W42" s="69"/>
      <c r="X42" s="79"/>
      <c r="Y42" s="79"/>
      <c r="Z42" s="79"/>
      <c r="AA42" s="14">
        <f t="shared" si="7"/>
        <v>0</v>
      </c>
      <c r="AB42" s="79"/>
      <c r="AC42" s="19">
        <f t="shared" si="8"/>
        <v>0</v>
      </c>
      <c r="AD42" s="79"/>
      <c r="AE42" s="79"/>
    </row>
    <row r="43" spans="1:31">
      <c r="A43" s="16">
        <v>17</v>
      </c>
      <c r="B43" s="76" t="s">
        <v>161</v>
      </c>
      <c r="C43" s="17" t="s">
        <v>17</v>
      </c>
      <c r="D43" s="74" t="s">
        <v>208</v>
      </c>
      <c r="E43" s="75"/>
      <c r="F43" s="77"/>
      <c r="G43" s="77"/>
      <c r="H43" s="19"/>
      <c r="I43" s="19"/>
      <c r="J43" s="19"/>
      <c r="K43" s="19"/>
      <c r="L43" s="19"/>
      <c r="M43" s="19"/>
      <c r="S43" s="16">
        <v>17</v>
      </c>
      <c r="T43" s="17" t="str">
        <f t="shared" si="5"/>
        <v>SAGUINDANG</v>
      </c>
      <c r="U43" s="17" t="s">
        <v>17</v>
      </c>
      <c r="V43" s="18" t="str">
        <f t="shared" si="6"/>
        <v>ZAYNIN</v>
      </c>
      <c r="W43" s="69"/>
      <c r="X43" s="79"/>
      <c r="Y43" s="79"/>
      <c r="Z43" s="79"/>
      <c r="AA43" s="14">
        <f t="shared" si="7"/>
        <v>0</v>
      </c>
      <c r="AB43" s="79"/>
      <c r="AC43" s="19">
        <f t="shared" si="8"/>
        <v>0</v>
      </c>
      <c r="AD43" s="79"/>
      <c r="AE43" s="79"/>
    </row>
    <row r="44" spans="1:31">
      <c r="A44" s="16">
        <v>18</v>
      </c>
      <c r="B44" s="76" t="s">
        <v>162</v>
      </c>
      <c r="C44" s="17" t="s">
        <v>17</v>
      </c>
      <c r="D44" s="75" t="s">
        <v>209</v>
      </c>
      <c r="E44" s="75"/>
      <c r="F44" s="77"/>
      <c r="G44" s="77"/>
      <c r="H44" s="19"/>
      <c r="I44" s="19"/>
      <c r="J44" s="19"/>
      <c r="K44" s="19"/>
      <c r="L44" s="19"/>
      <c r="M44" s="19"/>
      <c r="S44" s="16">
        <v>18</v>
      </c>
      <c r="T44" s="17" t="str">
        <f t="shared" si="5"/>
        <v>SASAM</v>
      </c>
      <c r="U44" s="17" t="s">
        <v>17</v>
      </c>
      <c r="V44" s="18" t="str">
        <f t="shared" si="6"/>
        <v>JESSICA AIRA</v>
      </c>
      <c r="W44" s="69"/>
      <c r="X44" s="79"/>
      <c r="Y44" s="79"/>
      <c r="Z44" s="79"/>
      <c r="AA44" s="14">
        <f t="shared" si="7"/>
        <v>0</v>
      </c>
      <c r="AB44" s="79"/>
      <c r="AC44" s="19">
        <f t="shared" si="8"/>
        <v>0</v>
      </c>
      <c r="AD44" s="79"/>
      <c r="AE44" s="79"/>
    </row>
    <row r="45" spans="1:31">
      <c r="A45" s="16">
        <v>19</v>
      </c>
      <c r="B45" s="76" t="s">
        <v>163</v>
      </c>
      <c r="C45" s="17" t="s">
        <v>17</v>
      </c>
      <c r="D45" s="75" t="s">
        <v>210</v>
      </c>
      <c r="E45" s="76"/>
      <c r="F45" s="77"/>
      <c r="G45" s="78"/>
      <c r="H45" s="19"/>
      <c r="I45" s="19"/>
      <c r="J45" s="19"/>
      <c r="K45" s="19"/>
      <c r="L45" s="19"/>
      <c r="M45" s="19"/>
      <c r="S45" s="16">
        <v>19</v>
      </c>
      <c r="T45" s="17" t="str">
        <f t="shared" si="5"/>
        <v>SINAHON</v>
      </c>
      <c r="U45" s="17" t="s">
        <v>17</v>
      </c>
      <c r="V45" s="18" t="str">
        <f t="shared" si="6"/>
        <v>SANDRA CLAIRE D.</v>
      </c>
      <c r="W45" s="69"/>
      <c r="X45" s="79"/>
      <c r="Y45" s="79"/>
      <c r="Z45" s="79"/>
      <c r="AA45" s="14">
        <f t="shared" si="7"/>
        <v>0</v>
      </c>
      <c r="AB45" s="79"/>
      <c r="AC45" s="19">
        <f t="shared" si="8"/>
        <v>0</v>
      </c>
      <c r="AD45" s="79"/>
      <c r="AE45" s="79"/>
    </row>
    <row r="46" spans="1:31">
      <c r="A46" s="16">
        <v>20</v>
      </c>
      <c r="B46" s="76" t="s">
        <v>164</v>
      </c>
      <c r="C46" s="17" t="s">
        <v>17</v>
      </c>
      <c r="D46" s="75" t="s">
        <v>211</v>
      </c>
      <c r="E46" s="76"/>
      <c r="F46" s="77"/>
      <c r="G46" s="77"/>
      <c r="H46" s="19"/>
      <c r="I46" s="19"/>
      <c r="J46" s="19"/>
      <c r="K46" s="19"/>
      <c r="L46" s="19"/>
      <c r="M46" s="19"/>
      <c r="S46" s="16">
        <v>20</v>
      </c>
      <c r="T46" s="17" t="str">
        <f t="shared" si="5"/>
        <v>VILLARUZ</v>
      </c>
      <c r="U46" s="17" t="s">
        <v>17</v>
      </c>
      <c r="V46" s="18" t="str">
        <f t="shared" si="6"/>
        <v>JERALDINE MAE A.</v>
      </c>
      <c r="W46" s="69"/>
      <c r="X46" s="79"/>
      <c r="Y46" s="79"/>
      <c r="Z46" s="79"/>
      <c r="AA46" s="14">
        <f t="shared" si="7"/>
        <v>0</v>
      </c>
      <c r="AB46" s="79"/>
      <c r="AC46" s="19">
        <f t="shared" si="8"/>
        <v>0</v>
      </c>
      <c r="AD46" s="79"/>
      <c r="AE46" s="79"/>
    </row>
    <row r="47" spans="1:31">
      <c r="E47" s="1"/>
    </row>
    <row r="48" spans="1:31">
      <c r="E48" s="1"/>
    </row>
    <row r="50" spans="1:5">
      <c r="D50" t="s">
        <v>20</v>
      </c>
      <c r="E50" t="s">
        <v>21</v>
      </c>
    </row>
    <row r="51" spans="1:5">
      <c r="C51" s="3"/>
      <c r="D51" s="3"/>
      <c r="E51" s="3"/>
    </row>
    <row r="52" spans="1:5">
      <c r="B52" t="s">
        <v>22</v>
      </c>
      <c r="C52" s="4"/>
      <c r="D52" s="80"/>
      <c r="E52" s="80"/>
    </row>
    <row r="53" spans="1:5">
      <c r="B53" t="s">
        <v>23</v>
      </c>
      <c r="D53" s="68"/>
      <c r="E53" s="68"/>
    </row>
    <row r="54" spans="1:5">
      <c r="B54" t="s">
        <v>24</v>
      </c>
      <c r="D54" s="68"/>
      <c r="E54" s="68"/>
    </row>
    <row r="55" spans="1:5">
      <c r="A55" s="21"/>
      <c r="B55" t="s">
        <v>25</v>
      </c>
      <c r="D55" s="68"/>
      <c r="E55" s="68"/>
    </row>
    <row r="56" spans="1:5">
      <c r="B56" t="s">
        <v>26</v>
      </c>
      <c r="D56" s="68"/>
      <c r="E56" s="68"/>
    </row>
    <row r="57" spans="1:5">
      <c r="B57" t="s">
        <v>27</v>
      </c>
      <c r="D57" s="68"/>
      <c r="E57" s="81"/>
    </row>
    <row r="58" spans="1:5">
      <c r="B58" t="s">
        <v>28</v>
      </c>
      <c r="D58" s="68"/>
      <c r="E58" s="81"/>
    </row>
    <row r="59" spans="1:5">
      <c r="E59" s="22"/>
    </row>
    <row r="60" spans="1:5">
      <c r="B60" t="s">
        <v>29</v>
      </c>
      <c r="E60" s="81"/>
    </row>
    <row r="61" spans="1:5">
      <c r="E61" s="81"/>
    </row>
    <row r="62" spans="1:5">
      <c r="B62" t="s">
        <v>30</v>
      </c>
      <c r="E62" s="81"/>
    </row>
    <row r="63" spans="1:5">
      <c r="B63" t="s">
        <v>31</v>
      </c>
      <c r="E63" s="81"/>
    </row>
    <row r="64" spans="1:5">
      <c r="B64" t="s">
        <v>32</v>
      </c>
      <c r="E64" s="81"/>
    </row>
    <row r="65" spans="1:5">
      <c r="E65" s="22"/>
    </row>
    <row r="66" spans="1:5">
      <c r="E66" s="22"/>
    </row>
    <row r="67" spans="1:5">
      <c r="E67" s="1"/>
    </row>
    <row r="68" spans="1:5">
      <c r="E68" s="1"/>
    </row>
    <row r="69" spans="1:5">
      <c r="E69" s="1"/>
    </row>
    <row r="70" spans="1:5">
      <c r="E70" s="1"/>
    </row>
    <row r="71" spans="1:5">
      <c r="E71" s="1"/>
    </row>
    <row r="72" spans="1:5">
      <c r="E72" s="1"/>
    </row>
    <row r="73" spans="1:5">
      <c r="E73" s="1"/>
    </row>
    <row r="74" spans="1:5">
      <c r="E74" s="1"/>
    </row>
    <row r="75" spans="1:5">
      <c r="E75" s="1"/>
    </row>
    <row r="76" spans="1:5">
      <c r="E76" s="1"/>
    </row>
    <row r="78" spans="1:5">
      <c r="A78" s="21"/>
    </row>
    <row r="80" spans="1:5">
      <c r="E80" s="1"/>
    </row>
    <row r="81" spans="3:5">
      <c r="E81" s="1"/>
    </row>
    <row r="82" spans="3:5">
      <c r="E82" s="1"/>
    </row>
    <row r="83" spans="3:5">
      <c r="E83" s="1"/>
    </row>
    <row r="84" spans="3:5">
      <c r="E84" s="1"/>
    </row>
    <row r="85" spans="3:5">
      <c r="E85" s="1"/>
    </row>
    <row r="86" spans="3:5">
      <c r="E86" s="1"/>
    </row>
    <row r="87" spans="3:5">
      <c r="E87" s="1"/>
    </row>
    <row r="88" spans="3:5">
      <c r="E88" s="1"/>
    </row>
    <row r="89" spans="3:5">
      <c r="E89" s="1"/>
    </row>
    <row r="90" spans="3:5">
      <c r="E90" s="1"/>
    </row>
    <row r="91" spans="3:5">
      <c r="E91" s="1"/>
    </row>
    <row r="92" spans="3:5">
      <c r="E92" s="1"/>
    </row>
    <row r="96" spans="3:5">
      <c r="C96" s="3"/>
      <c r="D96" s="3"/>
      <c r="E96" s="3"/>
    </row>
    <row r="97" spans="1:5">
      <c r="C97" s="4"/>
      <c r="D97" s="4"/>
      <c r="E97" s="4"/>
    </row>
    <row r="100" spans="1:5">
      <c r="A100" s="21"/>
    </row>
    <row r="102" spans="1:5">
      <c r="E102" s="1"/>
    </row>
    <row r="103" spans="1:5">
      <c r="E103" s="1"/>
    </row>
    <row r="104" spans="1:5">
      <c r="E104" s="1"/>
    </row>
    <row r="105" spans="1:5">
      <c r="E105" s="1"/>
    </row>
    <row r="106" spans="1:5">
      <c r="E106" s="1"/>
    </row>
    <row r="107" spans="1:5">
      <c r="E107" s="1"/>
    </row>
    <row r="108" spans="1:5">
      <c r="E108" s="1"/>
    </row>
    <row r="109" spans="1:5">
      <c r="E109" s="1"/>
    </row>
    <row r="110" spans="1:5">
      <c r="E110" s="1"/>
    </row>
    <row r="111" spans="1:5">
      <c r="E111" s="1"/>
    </row>
    <row r="112" spans="1:5">
      <c r="E112" s="1"/>
    </row>
    <row r="113" spans="1:5">
      <c r="E113" s="1"/>
    </row>
    <row r="114" spans="1:5">
      <c r="E114" s="1"/>
    </row>
    <row r="115" spans="1:5">
      <c r="E115" s="1"/>
    </row>
    <row r="116" spans="1:5">
      <c r="E116" s="1"/>
    </row>
    <row r="117" spans="1:5">
      <c r="E117" s="1"/>
    </row>
    <row r="118" spans="1:5">
      <c r="E118" s="1"/>
    </row>
    <row r="119" spans="1:5">
      <c r="E119" s="1"/>
    </row>
    <row r="120" spans="1:5">
      <c r="E120" s="1"/>
    </row>
    <row r="121" spans="1:5">
      <c r="E121" s="1"/>
    </row>
    <row r="122" spans="1:5">
      <c r="E122" s="1"/>
    </row>
    <row r="124" spans="1:5">
      <c r="A124" s="21"/>
    </row>
    <row r="126" spans="1:5">
      <c r="E126" s="1"/>
    </row>
    <row r="127" spans="1:5">
      <c r="E127" s="1"/>
    </row>
    <row r="128" spans="1:5">
      <c r="E128" s="1"/>
    </row>
    <row r="129" spans="3:5">
      <c r="E129" s="1"/>
    </row>
    <row r="130" spans="3:5">
      <c r="E130" s="1"/>
    </row>
    <row r="131" spans="3:5">
      <c r="E131" s="1"/>
    </row>
    <row r="132" spans="3:5">
      <c r="E132" s="1"/>
    </row>
    <row r="133" spans="3:5">
      <c r="E133" s="1"/>
    </row>
    <row r="134" spans="3:5">
      <c r="E134" s="1"/>
    </row>
    <row r="135" spans="3:5">
      <c r="E135" s="1"/>
    </row>
    <row r="136" spans="3:5">
      <c r="E136" s="1"/>
    </row>
    <row r="137" spans="3:5">
      <c r="E137" s="1"/>
    </row>
    <row r="138" spans="3:5">
      <c r="E138" s="1"/>
    </row>
    <row r="141" spans="3:5">
      <c r="C141" s="3"/>
      <c r="D141" s="3"/>
      <c r="E141" s="3"/>
    </row>
    <row r="142" spans="3:5">
      <c r="C142" s="4"/>
      <c r="D142" s="4"/>
      <c r="E142" s="4"/>
    </row>
    <row r="145" spans="1:5">
      <c r="A145" s="21"/>
    </row>
    <row r="147" spans="1:5">
      <c r="E147" s="1"/>
    </row>
    <row r="148" spans="1:5">
      <c r="E148" s="1"/>
    </row>
    <row r="149" spans="1:5">
      <c r="E149" s="1"/>
    </row>
    <row r="150" spans="1:5">
      <c r="E150" s="1"/>
    </row>
    <row r="151" spans="1:5">
      <c r="E151" s="1"/>
    </row>
    <row r="152" spans="1:5">
      <c r="E152" s="1"/>
    </row>
    <row r="153" spans="1:5">
      <c r="E153" s="1"/>
    </row>
    <row r="154" spans="1:5">
      <c r="E154" s="1"/>
    </row>
    <row r="155" spans="1:5">
      <c r="E155" s="1"/>
    </row>
    <row r="156" spans="1:5">
      <c r="E156" s="1"/>
    </row>
    <row r="157" spans="1:5">
      <c r="E157" s="1"/>
    </row>
    <row r="158" spans="1:5">
      <c r="E158" s="1"/>
    </row>
    <row r="159" spans="1:5">
      <c r="E159" s="1"/>
    </row>
    <row r="160" spans="1:5">
      <c r="E160" s="1"/>
    </row>
    <row r="161" spans="1:5">
      <c r="E161" s="1"/>
    </row>
    <row r="162" spans="1:5">
      <c r="E162" s="1"/>
    </row>
    <row r="165" spans="1:5">
      <c r="A165" s="21"/>
    </row>
    <row r="167" spans="1:5">
      <c r="E167" s="1"/>
    </row>
    <row r="168" spans="1:5">
      <c r="E168" s="1"/>
    </row>
    <row r="169" spans="1:5">
      <c r="E169" s="1"/>
    </row>
    <row r="170" spans="1:5">
      <c r="E170" s="1"/>
    </row>
    <row r="171" spans="1:5">
      <c r="E171" s="1"/>
    </row>
    <row r="172" spans="1:5">
      <c r="E172" s="1"/>
    </row>
    <row r="173" spans="1:5">
      <c r="E173" s="1"/>
    </row>
    <row r="174" spans="1:5">
      <c r="E174" s="1"/>
    </row>
    <row r="175" spans="1:5">
      <c r="E175" s="1"/>
    </row>
    <row r="176" spans="1:5">
      <c r="E176" s="1"/>
    </row>
    <row r="177" spans="3:5">
      <c r="E177" s="1"/>
    </row>
    <row r="178" spans="3:5">
      <c r="E178" s="1"/>
    </row>
    <row r="179" spans="3:5">
      <c r="E179" s="1"/>
    </row>
    <row r="180" spans="3:5">
      <c r="E180" s="1"/>
    </row>
    <row r="181" spans="3:5">
      <c r="E181" s="1"/>
    </row>
    <row r="182" spans="3:5">
      <c r="E182" s="1"/>
    </row>
    <row r="183" spans="3:5">
      <c r="D183" s="23"/>
      <c r="E183" s="1"/>
    </row>
    <row r="189" spans="3:5">
      <c r="C189" s="3"/>
      <c r="D189" s="3"/>
      <c r="E189" s="3"/>
    </row>
    <row r="190" spans="3:5">
      <c r="C190" s="4"/>
      <c r="D190" s="4"/>
      <c r="E190" s="4"/>
    </row>
    <row r="193" spans="1:5">
      <c r="A193" s="21"/>
    </row>
    <row r="195" spans="1:5">
      <c r="E195" s="1"/>
    </row>
    <row r="196" spans="1:5">
      <c r="E196" s="1"/>
    </row>
    <row r="197" spans="1:5">
      <c r="E197" s="1"/>
    </row>
    <row r="198" spans="1:5">
      <c r="E198" s="1"/>
    </row>
    <row r="199" spans="1:5">
      <c r="E199" s="1"/>
    </row>
    <row r="200" spans="1:5">
      <c r="E200" s="1"/>
    </row>
    <row r="201" spans="1:5">
      <c r="E201" s="1"/>
    </row>
    <row r="202" spans="1:5">
      <c r="E202" s="1"/>
    </row>
    <row r="203" spans="1:5">
      <c r="E203" s="1"/>
    </row>
    <row r="204" spans="1:5">
      <c r="E204" s="1"/>
    </row>
    <row r="205" spans="1:5">
      <c r="E205" s="1"/>
    </row>
    <row r="206" spans="1:5">
      <c r="E206" s="1"/>
    </row>
    <row r="207" spans="1:5">
      <c r="E207" s="1"/>
    </row>
    <row r="208" spans="1:5">
      <c r="E208" s="1"/>
    </row>
    <row r="209" spans="1:5">
      <c r="E209" s="1"/>
    </row>
    <row r="210" spans="1:5">
      <c r="E210" s="1"/>
    </row>
    <row r="211" spans="1:5">
      <c r="E211" s="1"/>
    </row>
    <row r="212" spans="1:5">
      <c r="E212" s="1"/>
    </row>
    <row r="215" spans="1:5">
      <c r="A215" s="21"/>
    </row>
    <row r="217" spans="1:5">
      <c r="E217" s="1"/>
    </row>
    <row r="218" spans="1:5">
      <c r="E218" s="1"/>
    </row>
    <row r="219" spans="1:5">
      <c r="E219" s="1"/>
    </row>
    <row r="220" spans="1:5">
      <c r="E220" s="1"/>
    </row>
    <row r="221" spans="1:5">
      <c r="E221" s="1"/>
    </row>
    <row r="222" spans="1:5">
      <c r="E222" s="1"/>
    </row>
    <row r="223" spans="1:5">
      <c r="E223" s="1"/>
    </row>
    <row r="224" spans="1:5">
      <c r="E224" s="1"/>
    </row>
    <row r="225" spans="1:5">
      <c r="E225" s="1"/>
    </row>
    <row r="226" spans="1:5">
      <c r="E226" s="1"/>
    </row>
    <row r="227" spans="1:5">
      <c r="E227" s="1"/>
    </row>
    <row r="228" spans="1:5">
      <c r="E228" s="1"/>
    </row>
    <row r="229" spans="1:5">
      <c r="E229" s="1"/>
    </row>
    <row r="230" spans="1:5">
      <c r="E230" s="1"/>
    </row>
    <row r="231" spans="1:5">
      <c r="E231" s="1"/>
    </row>
    <row r="234" spans="1:5">
      <c r="C234" s="3"/>
      <c r="D234" s="3"/>
      <c r="E234" s="3"/>
    </row>
    <row r="235" spans="1:5">
      <c r="C235" s="4"/>
      <c r="D235" s="4"/>
      <c r="E235" s="4"/>
    </row>
    <row r="238" spans="1:5">
      <c r="A238" s="21"/>
    </row>
    <row r="240" spans="1:5">
      <c r="E240" s="1"/>
    </row>
    <row r="241" spans="5:5">
      <c r="E241" s="1"/>
    </row>
    <row r="242" spans="5:5">
      <c r="E242" s="1"/>
    </row>
    <row r="243" spans="5:5">
      <c r="E243" s="1"/>
    </row>
    <row r="244" spans="5:5">
      <c r="E244" s="1"/>
    </row>
    <row r="245" spans="5:5">
      <c r="E245" s="1"/>
    </row>
    <row r="246" spans="5:5">
      <c r="E246" s="1"/>
    </row>
    <row r="247" spans="5:5">
      <c r="E247" s="1"/>
    </row>
    <row r="248" spans="5:5">
      <c r="E248" s="1"/>
    </row>
    <row r="249" spans="5:5">
      <c r="E249" s="1"/>
    </row>
    <row r="250" spans="5:5">
      <c r="E250" s="1"/>
    </row>
    <row r="251" spans="5:5">
      <c r="E251" s="1"/>
    </row>
    <row r="252" spans="5:5">
      <c r="E252" s="1"/>
    </row>
    <row r="253" spans="5:5">
      <c r="E253" s="1"/>
    </row>
    <row r="254" spans="5:5">
      <c r="E254" s="1"/>
    </row>
    <row r="255" spans="5:5">
      <c r="E255" s="1"/>
    </row>
    <row r="256" spans="5:5">
      <c r="E256" s="1"/>
    </row>
    <row r="257" spans="1:5">
      <c r="E257" s="1"/>
    </row>
    <row r="258" spans="1:5">
      <c r="E258" s="1"/>
    </row>
    <row r="259" spans="1:5">
      <c r="E259" s="1"/>
    </row>
    <row r="262" spans="1:5">
      <c r="A262" s="21"/>
    </row>
    <row r="264" spans="1:5">
      <c r="E264" s="1"/>
    </row>
    <row r="265" spans="1:5">
      <c r="E265" s="1"/>
    </row>
    <row r="266" spans="1:5">
      <c r="E266" s="1"/>
    </row>
    <row r="267" spans="1:5">
      <c r="E267" s="1"/>
    </row>
    <row r="268" spans="1:5">
      <c r="E268" s="1"/>
    </row>
    <row r="269" spans="1:5">
      <c r="E269" s="1"/>
    </row>
    <row r="270" spans="1:5">
      <c r="E270" s="1"/>
    </row>
    <row r="271" spans="1:5">
      <c r="E271" s="1"/>
    </row>
    <row r="272" spans="1:5">
      <c r="E272" s="1"/>
    </row>
    <row r="273" spans="1:5">
      <c r="E273" s="1"/>
    </row>
    <row r="274" spans="1:5">
      <c r="E274" s="1"/>
    </row>
    <row r="275" spans="1:5">
      <c r="E275" s="1"/>
    </row>
    <row r="276" spans="1:5">
      <c r="E276" s="1"/>
    </row>
    <row r="277" spans="1:5">
      <c r="E277" s="1"/>
    </row>
    <row r="280" spans="1:5">
      <c r="C280" s="3"/>
      <c r="D280" s="3"/>
      <c r="E280" s="3"/>
    </row>
    <row r="281" spans="1:5">
      <c r="C281" s="4"/>
      <c r="D281" s="4"/>
      <c r="E281" s="4"/>
    </row>
    <row r="284" spans="1:5">
      <c r="A284" s="21"/>
    </row>
    <row r="286" spans="1:5">
      <c r="E286" s="1"/>
    </row>
    <row r="287" spans="1:5">
      <c r="E287" s="1"/>
    </row>
    <row r="288" spans="1:5">
      <c r="E288" s="1"/>
    </row>
    <row r="289" spans="5:5">
      <c r="E289" s="1"/>
    </row>
    <row r="290" spans="5:5">
      <c r="E290" s="1"/>
    </row>
    <row r="291" spans="5:5">
      <c r="E291" s="1"/>
    </row>
    <row r="292" spans="5:5">
      <c r="E292" s="1"/>
    </row>
    <row r="293" spans="5:5">
      <c r="E293" s="1"/>
    </row>
    <row r="294" spans="5:5">
      <c r="E294" s="1"/>
    </row>
    <row r="295" spans="5:5">
      <c r="E295" s="1"/>
    </row>
    <row r="296" spans="5:5">
      <c r="E296" s="1"/>
    </row>
    <row r="297" spans="5:5">
      <c r="E297" s="1"/>
    </row>
    <row r="298" spans="5:5">
      <c r="E298" s="1"/>
    </row>
    <row r="299" spans="5:5">
      <c r="E299" s="1"/>
    </row>
    <row r="300" spans="5:5">
      <c r="E300" s="1"/>
    </row>
    <row r="301" spans="5:5">
      <c r="E301" s="1"/>
    </row>
    <row r="302" spans="5:5">
      <c r="E302" s="1"/>
    </row>
    <row r="303" spans="5:5">
      <c r="E303" s="1"/>
    </row>
    <row r="304" spans="5:5">
      <c r="E304" s="1"/>
    </row>
    <row r="305" spans="1:5">
      <c r="E305" s="1"/>
    </row>
    <row r="306" spans="1:5">
      <c r="E306" s="1"/>
    </row>
    <row r="307" spans="1:5">
      <c r="E307" s="1"/>
    </row>
    <row r="310" spans="1:5">
      <c r="A310" s="21"/>
    </row>
    <row r="312" spans="1:5">
      <c r="E312" s="1"/>
    </row>
    <row r="313" spans="1:5">
      <c r="E313" s="1"/>
    </row>
    <row r="314" spans="1:5">
      <c r="E314" s="1"/>
    </row>
    <row r="315" spans="1:5">
      <c r="E315" s="1"/>
    </row>
    <row r="316" spans="1:5">
      <c r="E316" s="1"/>
    </row>
    <row r="317" spans="1:5">
      <c r="E317" s="1"/>
    </row>
    <row r="318" spans="1:5">
      <c r="E318" s="1"/>
    </row>
    <row r="319" spans="1:5">
      <c r="E319" s="1"/>
    </row>
    <row r="320" spans="1:5">
      <c r="E320" s="1"/>
    </row>
    <row r="321" spans="1:5">
      <c r="E321" s="1"/>
    </row>
    <row r="322" spans="1:5">
      <c r="E322" s="1"/>
    </row>
    <row r="325" spans="1:5">
      <c r="C325" s="3"/>
      <c r="D325" s="3"/>
      <c r="E325" s="3"/>
    </row>
    <row r="326" spans="1:5">
      <c r="C326" s="4"/>
      <c r="D326" s="4"/>
      <c r="E326" s="4"/>
    </row>
    <row r="329" spans="1:5">
      <c r="A329" s="21"/>
    </row>
    <row r="331" spans="1:5">
      <c r="E331" s="1"/>
    </row>
    <row r="332" spans="1:5">
      <c r="E332" s="1"/>
    </row>
    <row r="333" spans="1:5">
      <c r="E333" s="1"/>
    </row>
    <row r="334" spans="1:5">
      <c r="E334" s="1"/>
    </row>
    <row r="335" spans="1:5">
      <c r="E335" s="1"/>
    </row>
    <row r="336" spans="1:5">
      <c r="E336" s="1"/>
    </row>
    <row r="337" spans="5:5">
      <c r="E337" s="1"/>
    </row>
    <row r="338" spans="5:5">
      <c r="E338" s="1"/>
    </row>
    <row r="339" spans="5:5">
      <c r="E339" s="1"/>
    </row>
    <row r="340" spans="5:5">
      <c r="E340" s="1"/>
    </row>
    <row r="341" spans="5:5">
      <c r="E341" s="1"/>
    </row>
    <row r="342" spans="5:5">
      <c r="E342" s="1"/>
    </row>
    <row r="343" spans="5:5">
      <c r="E343" s="1"/>
    </row>
    <row r="344" spans="5:5">
      <c r="E344" s="1"/>
    </row>
    <row r="345" spans="5:5">
      <c r="E345" s="1"/>
    </row>
    <row r="346" spans="5:5">
      <c r="E346" s="1"/>
    </row>
    <row r="347" spans="5:5">
      <c r="E347" s="1"/>
    </row>
    <row r="348" spans="5:5">
      <c r="E348" s="1"/>
    </row>
    <row r="349" spans="5:5">
      <c r="E349" s="1"/>
    </row>
    <row r="350" spans="5:5">
      <c r="E350" s="1"/>
    </row>
    <row r="351" spans="5:5">
      <c r="E351" s="1"/>
    </row>
    <row r="354" spans="1:5">
      <c r="A354" s="21"/>
    </row>
    <row r="356" spans="1:5">
      <c r="E356" s="1"/>
    </row>
    <row r="357" spans="1:5">
      <c r="E357" s="1"/>
    </row>
    <row r="358" spans="1:5">
      <c r="E358" s="1"/>
    </row>
    <row r="359" spans="1:5">
      <c r="E359" s="1"/>
    </row>
    <row r="360" spans="1:5">
      <c r="E360" s="1"/>
    </row>
    <row r="361" spans="1:5">
      <c r="E361" s="1"/>
    </row>
    <row r="362" spans="1:5">
      <c r="E362" s="1"/>
    </row>
    <row r="363" spans="1:5">
      <c r="E363" s="1"/>
    </row>
    <row r="364" spans="1:5">
      <c r="E364" s="1"/>
    </row>
    <row r="365" spans="1:5">
      <c r="E365" s="1"/>
    </row>
    <row r="366" spans="1:5">
      <c r="E366" s="1"/>
    </row>
    <row r="371" spans="1:5">
      <c r="C371" s="3"/>
      <c r="D371" s="3"/>
      <c r="E371" s="3"/>
    </row>
    <row r="372" spans="1:5">
      <c r="C372" s="4"/>
      <c r="D372" s="4"/>
      <c r="E372" s="4"/>
    </row>
    <row r="375" spans="1:5">
      <c r="A375" s="21"/>
    </row>
    <row r="377" spans="1:5">
      <c r="E377" s="1"/>
    </row>
    <row r="378" spans="1:5">
      <c r="E378" s="1"/>
    </row>
    <row r="379" spans="1:5">
      <c r="E379" s="1"/>
    </row>
    <row r="380" spans="1:5">
      <c r="E380" s="1"/>
    </row>
    <row r="381" spans="1:5">
      <c r="E381" s="1"/>
    </row>
    <row r="382" spans="1:5">
      <c r="E382" s="1"/>
    </row>
    <row r="383" spans="1:5">
      <c r="E383" s="1"/>
    </row>
    <row r="384" spans="1:5">
      <c r="E384" s="1"/>
    </row>
    <row r="385" spans="1:5">
      <c r="E385" s="1"/>
    </row>
    <row r="386" spans="1:5">
      <c r="E386" s="1"/>
    </row>
    <row r="387" spans="1:5">
      <c r="E387" s="1"/>
    </row>
    <row r="388" spans="1:5">
      <c r="E388" s="1"/>
    </row>
    <row r="389" spans="1:5">
      <c r="E389" s="1"/>
    </row>
    <row r="390" spans="1:5">
      <c r="E390" s="1"/>
    </row>
    <row r="391" spans="1:5">
      <c r="E391" s="1"/>
    </row>
    <row r="392" spans="1:5">
      <c r="E392" s="1"/>
    </row>
    <row r="393" spans="1:5">
      <c r="E393" s="1"/>
    </row>
    <row r="394" spans="1:5">
      <c r="E394" s="1"/>
    </row>
    <row r="395" spans="1:5">
      <c r="E395" s="1"/>
    </row>
    <row r="398" spans="1:5">
      <c r="A398" s="21"/>
    </row>
    <row r="400" spans="1:5">
      <c r="E400" s="1"/>
    </row>
    <row r="401" spans="5:5">
      <c r="E401" s="1"/>
    </row>
    <row r="402" spans="5:5">
      <c r="E402" s="1"/>
    </row>
    <row r="403" spans="5:5">
      <c r="E403" s="1"/>
    </row>
    <row r="404" spans="5:5">
      <c r="E404" s="1"/>
    </row>
    <row r="405" spans="5:5">
      <c r="E405" s="1"/>
    </row>
    <row r="406" spans="5:5">
      <c r="E406" s="1"/>
    </row>
    <row r="407" spans="5:5">
      <c r="E407" s="1"/>
    </row>
    <row r="408" spans="5:5">
      <c r="E408" s="1"/>
    </row>
    <row r="409" spans="5:5">
      <c r="E409" s="1"/>
    </row>
    <row r="410" spans="5:5">
      <c r="E410" s="1"/>
    </row>
    <row r="411" spans="5:5">
      <c r="E411" s="1"/>
    </row>
    <row r="412" spans="5:5">
      <c r="E412" s="1"/>
    </row>
    <row r="413" spans="5:5">
      <c r="E413" s="1"/>
    </row>
    <row r="414" spans="5:5">
      <c r="E414" s="1"/>
    </row>
    <row r="415" spans="5:5">
      <c r="E415" s="1"/>
    </row>
    <row r="416" spans="5:5">
      <c r="E416" s="1"/>
    </row>
    <row r="419" spans="1:5">
      <c r="C419" s="3"/>
      <c r="D419" s="3"/>
      <c r="E419" s="3"/>
    </row>
    <row r="420" spans="1:5">
      <c r="C420" s="4"/>
      <c r="D420" s="4"/>
      <c r="E420" s="4"/>
    </row>
    <row r="423" spans="1:5">
      <c r="A423" s="21"/>
    </row>
    <row r="425" spans="1:5">
      <c r="E425" s="1"/>
    </row>
    <row r="426" spans="1:5">
      <c r="E426" s="1"/>
    </row>
    <row r="427" spans="1:5">
      <c r="E427" s="1"/>
    </row>
    <row r="428" spans="1:5">
      <c r="E428" s="1"/>
    </row>
    <row r="429" spans="1:5">
      <c r="E429" s="1"/>
    </row>
    <row r="430" spans="1:5">
      <c r="E430" s="1"/>
    </row>
    <row r="431" spans="1:5">
      <c r="E431" s="1"/>
    </row>
    <row r="432" spans="1:5">
      <c r="E432" s="1"/>
    </row>
    <row r="433" spans="1:5">
      <c r="E433" s="1"/>
    </row>
    <row r="434" spans="1:5">
      <c r="E434" s="1"/>
    </row>
    <row r="435" spans="1:5">
      <c r="E435" s="1"/>
    </row>
    <row r="436" spans="1:5">
      <c r="E436" s="1"/>
    </row>
    <row r="437" spans="1:5">
      <c r="E437" s="1"/>
    </row>
    <row r="438" spans="1:5">
      <c r="E438" s="1"/>
    </row>
    <row r="439" spans="1:5">
      <c r="E439" s="1"/>
    </row>
    <row r="440" spans="1:5">
      <c r="E440" s="1"/>
    </row>
    <row r="441" spans="1:5">
      <c r="E441" s="1"/>
    </row>
    <row r="442" spans="1:5">
      <c r="E442" s="1"/>
    </row>
    <row r="443" spans="1:5">
      <c r="E443" s="1"/>
    </row>
    <row r="444" spans="1:5">
      <c r="E444" s="1"/>
    </row>
    <row r="445" spans="1:5">
      <c r="E445" s="1"/>
    </row>
    <row r="448" spans="1:5">
      <c r="A448" s="21"/>
    </row>
    <row r="450" spans="5:5">
      <c r="E450" s="1"/>
    </row>
    <row r="451" spans="5:5">
      <c r="E451" s="1"/>
    </row>
    <row r="452" spans="5:5">
      <c r="E452" s="1"/>
    </row>
    <row r="453" spans="5:5">
      <c r="E453" s="1"/>
    </row>
    <row r="454" spans="5:5">
      <c r="E454" s="1"/>
    </row>
    <row r="455" spans="5:5">
      <c r="E455" s="1"/>
    </row>
    <row r="456" spans="5:5">
      <c r="E456" s="1"/>
    </row>
    <row r="457" spans="5:5">
      <c r="E457" s="1"/>
    </row>
    <row r="458" spans="5:5">
      <c r="E458" s="1"/>
    </row>
    <row r="459" spans="5:5">
      <c r="E459" s="1"/>
    </row>
    <row r="460" spans="5:5">
      <c r="E460" s="1"/>
    </row>
    <row r="461" spans="5:5">
      <c r="E461" s="1"/>
    </row>
    <row r="462" spans="5:5">
      <c r="E462" s="1"/>
    </row>
    <row r="463" spans="5:5">
      <c r="E463" s="1"/>
    </row>
    <row r="464" spans="5:5">
      <c r="E464" s="1"/>
    </row>
    <row r="468" spans="1:5">
      <c r="C468" s="3"/>
      <c r="D468" s="3"/>
      <c r="E468" s="3"/>
    </row>
    <row r="469" spans="1:5">
      <c r="C469" s="4"/>
      <c r="D469" s="4"/>
      <c r="E469" s="4"/>
    </row>
    <row r="472" spans="1:5">
      <c r="A472" s="21"/>
    </row>
    <row r="474" spans="1:5">
      <c r="E474" s="1"/>
    </row>
    <row r="475" spans="1:5">
      <c r="E475" s="1"/>
    </row>
    <row r="476" spans="1:5">
      <c r="E476" s="1"/>
    </row>
    <row r="477" spans="1:5">
      <c r="E477" s="1"/>
    </row>
    <row r="478" spans="1:5">
      <c r="E478" s="1"/>
    </row>
    <row r="479" spans="1:5">
      <c r="E479" s="1"/>
    </row>
    <row r="480" spans="1:5">
      <c r="E480" s="1"/>
    </row>
    <row r="481" spans="1:5">
      <c r="E481" s="1"/>
    </row>
    <row r="482" spans="1:5">
      <c r="E482" s="1"/>
    </row>
    <row r="483" spans="1:5">
      <c r="E483" s="1"/>
    </row>
    <row r="484" spans="1:5">
      <c r="E484" s="1"/>
    </row>
    <row r="485" spans="1:5">
      <c r="E485" s="1"/>
    </row>
    <row r="486" spans="1:5">
      <c r="E486" s="1"/>
    </row>
    <row r="487" spans="1:5">
      <c r="E487" s="1"/>
    </row>
    <row r="488" spans="1:5">
      <c r="E488" s="1"/>
    </row>
    <row r="489" spans="1:5">
      <c r="E489" s="1"/>
    </row>
    <row r="490" spans="1:5">
      <c r="E490" s="1"/>
    </row>
    <row r="491" spans="1:5">
      <c r="E491" s="1"/>
    </row>
    <row r="492" spans="1:5">
      <c r="E492" s="1"/>
    </row>
    <row r="494" spans="1:5">
      <c r="A494" s="21"/>
    </row>
    <row r="496" spans="1:5">
      <c r="E496" s="1"/>
    </row>
    <row r="497" spans="5:5">
      <c r="E497" s="1"/>
    </row>
    <row r="498" spans="5:5">
      <c r="E498" s="1"/>
    </row>
    <row r="499" spans="5:5">
      <c r="E499" s="1"/>
    </row>
    <row r="500" spans="5:5">
      <c r="E500" s="1"/>
    </row>
    <row r="501" spans="5:5">
      <c r="E501" s="1"/>
    </row>
    <row r="502" spans="5:5">
      <c r="E502" s="1"/>
    </row>
    <row r="503" spans="5:5">
      <c r="E503" s="1"/>
    </row>
    <row r="504" spans="5:5">
      <c r="E504" s="1"/>
    </row>
    <row r="505" spans="5:5">
      <c r="E505" s="1"/>
    </row>
    <row r="506" spans="5:5">
      <c r="E506" s="1"/>
    </row>
    <row r="507" spans="5:5">
      <c r="E507" s="1"/>
    </row>
    <row r="508" spans="5:5">
      <c r="E508" s="1"/>
    </row>
    <row r="509" spans="5:5">
      <c r="E509" s="1"/>
    </row>
    <row r="510" spans="5:5">
      <c r="E510" s="1"/>
    </row>
    <row r="511" spans="5:5">
      <c r="E511" s="1"/>
    </row>
    <row r="512" spans="5:5">
      <c r="E512" s="1"/>
    </row>
    <row r="516" spans="1:5">
      <c r="C516" s="3"/>
      <c r="D516" s="3"/>
      <c r="E516" s="3"/>
    </row>
    <row r="517" spans="1:5">
      <c r="C517" s="4"/>
      <c r="D517" s="4"/>
      <c r="E517" s="4"/>
    </row>
    <row r="520" spans="1:5">
      <c r="A520" s="21"/>
    </row>
    <row r="522" spans="1:5">
      <c r="E522" s="1"/>
    </row>
    <row r="523" spans="1:5">
      <c r="E523" s="1"/>
    </row>
    <row r="524" spans="1:5">
      <c r="E524" s="1"/>
    </row>
    <row r="525" spans="1:5">
      <c r="E525" s="1"/>
    </row>
    <row r="526" spans="1:5">
      <c r="E526" s="1"/>
    </row>
    <row r="527" spans="1:5">
      <c r="E527" s="1"/>
    </row>
    <row r="528" spans="1:5">
      <c r="E528" s="1"/>
    </row>
    <row r="529" spans="5:5">
      <c r="E529" s="1"/>
    </row>
    <row r="530" spans="5:5">
      <c r="E530" s="1"/>
    </row>
    <row r="531" spans="5:5">
      <c r="E531" s="1"/>
    </row>
    <row r="532" spans="5:5">
      <c r="E532" s="1"/>
    </row>
    <row r="533" spans="5:5">
      <c r="E533" s="1"/>
    </row>
    <row r="534" spans="5:5">
      <c r="E534" s="1"/>
    </row>
    <row r="535" spans="5:5">
      <c r="E535" s="1"/>
    </row>
    <row r="536" spans="5:5">
      <c r="E536" s="1"/>
    </row>
    <row r="537" spans="5:5">
      <c r="E537" s="1"/>
    </row>
    <row r="538" spans="5:5">
      <c r="E538" s="1"/>
    </row>
    <row r="539" spans="5:5">
      <c r="E539" s="1"/>
    </row>
    <row r="540" spans="5:5">
      <c r="E540" s="1"/>
    </row>
    <row r="541" spans="5:5">
      <c r="E541" s="1"/>
    </row>
    <row r="542" spans="5:5">
      <c r="E542" s="1"/>
    </row>
    <row r="543" spans="5:5">
      <c r="E543" s="1"/>
    </row>
    <row r="546" spans="1:5">
      <c r="A546" s="21"/>
    </row>
    <row r="548" spans="1:5">
      <c r="E548" s="1"/>
    </row>
    <row r="549" spans="1:5">
      <c r="E549" s="1"/>
    </row>
    <row r="550" spans="1:5">
      <c r="E550" s="1"/>
    </row>
    <row r="551" spans="1:5">
      <c r="E551" s="1"/>
    </row>
    <row r="552" spans="1:5">
      <c r="E552" s="1"/>
    </row>
    <row r="553" spans="1:5">
      <c r="E553" s="1"/>
    </row>
    <row r="554" spans="1:5">
      <c r="E554" s="1"/>
    </row>
    <row r="555" spans="1:5">
      <c r="E555" s="1"/>
    </row>
    <row r="556" spans="1:5">
      <c r="E556" s="1"/>
    </row>
    <row r="557" spans="1:5">
      <c r="E557" s="1"/>
    </row>
    <row r="558" spans="1:5">
      <c r="E558" s="1"/>
    </row>
    <row r="559" spans="1:5">
      <c r="E559" s="1"/>
    </row>
    <row r="560" spans="1:5">
      <c r="E560" s="1"/>
    </row>
    <row r="561" spans="5:5">
      <c r="E561" s="1"/>
    </row>
  </sheetData>
  <sheetProtection formatCells="0" formatColumns="0" formatRows="0" deleteColumns="0" deleteRows="0" selectLockedCells="1" selectUnlockedCells="1"/>
  <mergeCells count="24">
    <mergeCell ref="AC25:AC26"/>
    <mergeCell ref="A26:D26"/>
    <mergeCell ref="S26:V26"/>
    <mergeCell ref="S5:V5"/>
    <mergeCell ref="AA4:AA5"/>
    <mergeCell ref="B23:D23"/>
    <mergeCell ref="T23:V23"/>
    <mergeCell ref="B25:D25"/>
    <mergeCell ref="T25:V25"/>
    <mergeCell ref="X25:X26"/>
    <mergeCell ref="AB25:AB26"/>
    <mergeCell ref="X4:X5"/>
    <mergeCell ref="AB4:AB5"/>
    <mergeCell ref="AC4:AC5"/>
    <mergeCell ref="A5:D5"/>
    <mergeCell ref="B22:D22"/>
    <mergeCell ref="AA25:AA26"/>
    <mergeCell ref="B24:D24"/>
    <mergeCell ref="T22:V22"/>
    <mergeCell ref="T1:V1"/>
    <mergeCell ref="B2:D2"/>
    <mergeCell ref="T2:V2"/>
    <mergeCell ref="B4:D4"/>
    <mergeCell ref="T4:V4"/>
  </mergeCells>
  <pageMargins left="0.7" right="0.7" top="0.75" bottom="0.75" header="0.3" footer="0.3"/>
  <pageSetup paperSize="135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B242"/>
  <sheetViews>
    <sheetView topLeftCell="A155" zoomScale="80" zoomScaleNormal="80" workbookViewId="0">
      <selection activeCell="G202" sqref="G202"/>
    </sheetView>
  </sheetViews>
  <sheetFormatPr defaultRowHeight="12.75"/>
  <cols>
    <col min="1" max="1" width="3.7109375" style="26" customWidth="1"/>
    <col min="2" max="2" width="15.42578125" style="26" customWidth="1"/>
    <col min="3" max="3" width="16.5703125" style="26" customWidth="1"/>
    <col min="4" max="4" width="6.85546875" style="27" bestFit="1" customWidth="1"/>
    <col min="5" max="5" width="7.7109375" style="27" customWidth="1"/>
    <col min="6" max="6" width="13" style="27" customWidth="1"/>
    <col min="7" max="7" width="39.140625" style="26" customWidth="1"/>
    <col min="8" max="8" width="9.140625" style="26" customWidth="1"/>
    <col min="9" max="9" width="9.140625" style="26"/>
    <col min="10" max="23" width="9.140625" style="27"/>
    <col min="24" max="24" width="13" style="27" bestFit="1" customWidth="1"/>
    <col min="25" max="27" width="9.140625" style="27"/>
    <col min="28" max="28" width="6.5703125" style="26" customWidth="1"/>
    <col min="29" max="29" width="13.5703125" style="26" customWidth="1"/>
    <col min="30" max="31" width="3" style="26" customWidth="1"/>
    <col min="32" max="32" width="14.140625" style="26" customWidth="1"/>
    <col min="33" max="44" width="9.140625" style="26"/>
    <col min="45" max="45" width="12.5703125" style="26" bestFit="1" customWidth="1"/>
    <col min="46" max="46" width="9.140625" style="26"/>
    <col min="47" max="47" width="13" style="26" customWidth="1"/>
    <col min="48" max="48" width="12.85546875" style="26" customWidth="1"/>
    <col min="49" max="49" width="0.42578125" style="26" customWidth="1"/>
    <col min="50" max="50" width="12.42578125" style="26" customWidth="1"/>
    <col min="51" max="51" width="11.7109375" style="26" customWidth="1"/>
    <col min="52" max="52" width="6.5703125" style="26" hidden="1" customWidth="1"/>
    <col min="53" max="53" width="11.42578125" style="26" customWidth="1"/>
    <col min="54" max="16384" width="9.140625" style="26"/>
  </cols>
  <sheetData>
    <row r="1" spans="1:54" ht="18.75">
      <c r="A1" s="179" t="s">
        <v>77</v>
      </c>
      <c r="B1" s="179"/>
      <c r="C1" s="179"/>
      <c r="D1" s="179"/>
      <c r="E1" s="179"/>
      <c r="F1" s="179"/>
      <c r="G1" s="179"/>
      <c r="J1" s="179" t="s">
        <v>35</v>
      </c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25"/>
      <c r="Z1" s="100"/>
      <c r="AB1" s="185" t="s">
        <v>36</v>
      </c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</row>
    <row r="2" spans="1:54" ht="18.75">
      <c r="A2" s="28"/>
      <c r="C2" s="27"/>
      <c r="AB2" s="185" t="s">
        <v>37</v>
      </c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</row>
    <row r="3" spans="1:54" ht="15.75">
      <c r="B3" s="29" t="s">
        <v>38</v>
      </c>
      <c r="C3" s="111" t="str">
        <f>'advisory roster'!B1</f>
        <v>Fourth</v>
      </c>
      <c r="D3" s="112" t="str">
        <f>'advisory roster'!E1</f>
        <v>Laser</v>
      </c>
      <c r="E3" s="98"/>
      <c r="F3" s="30"/>
      <c r="G3" s="110" t="str">
        <f>'advisory roster'!$B$3</f>
        <v>Mrs. Alma Gloria L. Silva</v>
      </c>
      <c r="J3" s="31"/>
      <c r="K3" s="31"/>
      <c r="L3" s="31"/>
      <c r="M3" s="31"/>
      <c r="N3" s="31"/>
      <c r="O3" s="31"/>
      <c r="P3" s="31"/>
      <c r="Q3" s="31"/>
      <c r="R3" s="31"/>
      <c r="S3" s="31"/>
      <c r="T3" s="32"/>
      <c r="W3" s="33"/>
      <c r="AB3" s="186" t="s">
        <v>39</v>
      </c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</row>
    <row r="4" spans="1:54" s="34" customFormat="1" ht="15.75">
      <c r="B4" s="34" t="s">
        <v>40</v>
      </c>
      <c r="C4" s="34" t="s">
        <v>41</v>
      </c>
      <c r="D4" s="181" t="s">
        <v>42</v>
      </c>
      <c r="E4" s="181"/>
      <c r="G4" s="34" t="s">
        <v>43</v>
      </c>
      <c r="J4" s="35" t="s">
        <v>44</v>
      </c>
      <c r="K4" s="36"/>
      <c r="L4" s="37"/>
      <c r="N4" s="38" t="s">
        <v>45</v>
      </c>
      <c r="O4" s="27"/>
      <c r="P4" s="27"/>
      <c r="Q4" s="27"/>
      <c r="R4" s="27"/>
      <c r="S4" s="27"/>
      <c r="V4" s="88" t="s">
        <v>46</v>
      </c>
      <c r="W4" s="89"/>
      <c r="X4" s="113" t="str">
        <f>'advisory roster'!B1</f>
        <v>Fourth</v>
      </c>
      <c r="Y4" s="113" t="str">
        <f>'advisory roster'!E1</f>
        <v>Laser</v>
      </c>
      <c r="Z4" s="113"/>
      <c r="AB4" s="187" t="e">
        <f>'advisory roster'!B2:D2</f>
        <v>#VALUE!</v>
      </c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W4" s="91"/>
      <c r="AZ4" s="91"/>
    </row>
    <row r="5" spans="1:54" ht="15.75">
      <c r="C5" s="27"/>
      <c r="I5" s="34"/>
      <c r="J5" s="109" t="str">
        <f>J7</f>
        <v>ENG 4</v>
      </c>
      <c r="K5" s="109" t="str">
        <f t="shared" ref="K5:U5" si="0">K7</f>
        <v>FIL. 4</v>
      </c>
      <c r="L5" s="109" t="str">
        <f t="shared" si="0"/>
        <v>SOCSCI 4</v>
      </c>
      <c r="M5" s="109" t="str">
        <f t="shared" si="0"/>
        <v>MATH 6</v>
      </c>
      <c r="N5" s="109" t="str">
        <f t="shared" si="0"/>
        <v>PHYS 2</v>
      </c>
      <c r="O5" s="109" t="str">
        <f t="shared" si="0"/>
        <v>BIO 2</v>
      </c>
      <c r="P5" s="109" t="str">
        <f t="shared" si="0"/>
        <v>CHEM 3</v>
      </c>
      <c r="Q5" s="109" t="str">
        <f t="shared" si="0"/>
        <v>VALUES 2</v>
      </c>
      <c r="R5" s="109" t="str">
        <f t="shared" si="0"/>
        <v>IT 4</v>
      </c>
      <c r="S5" s="109" t="str">
        <f t="shared" si="0"/>
        <v>MAPEH</v>
      </c>
      <c r="T5" s="109" t="str">
        <f t="shared" si="0"/>
        <v>HRA</v>
      </c>
      <c r="U5" s="109">
        <f t="shared" si="0"/>
        <v>0</v>
      </c>
      <c r="V5" s="109" t="s">
        <v>56</v>
      </c>
      <c r="W5" s="109" t="s">
        <v>57</v>
      </c>
      <c r="AB5" s="39" t="s">
        <v>44</v>
      </c>
      <c r="AC5" s="36"/>
      <c r="AD5" s="101"/>
      <c r="AE5" s="38" t="s">
        <v>45</v>
      </c>
      <c r="AF5" s="37"/>
      <c r="AG5" s="40"/>
      <c r="AH5" s="40"/>
      <c r="AI5" s="40"/>
      <c r="AJ5" s="37"/>
      <c r="AK5" s="37"/>
      <c r="AL5" s="37"/>
      <c r="AM5" s="37"/>
      <c r="AN5" s="37"/>
      <c r="AQ5" s="39" t="s">
        <v>46</v>
      </c>
      <c r="AS5" s="38" t="str">
        <f>X4</f>
        <v>Fourth</v>
      </c>
    </row>
    <row r="6" spans="1:54" ht="15" customHeight="1">
      <c r="C6" s="27"/>
      <c r="D6" s="182" t="s">
        <v>112</v>
      </c>
      <c r="E6" s="182"/>
      <c r="F6" s="182"/>
      <c r="I6" s="41" t="s">
        <v>82</v>
      </c>
      <c r="J6" s="85">
        <v>2</v>
      </c>
      <c r="K6" s="85">
        <v>1</v>
      </c>
      <c r="L6" s="85">
        <v>1</v>
      </c>
      <c r="M6" s="85">
        <v>2</v>
      </c>
      <c r="N6" s="85">
        <v>2</v>
      </c>
      <c r="O6" s="85">
        <v>1</v>
      </c>
      <c r="P6" s="85">
        <v>1</v>
      </c>
      <c r="Q6" s="85">
        <v>1</v>
      </c>
      <c r="R6" s="85">
        <v>1</v>
      </c>
      <c r="S6" s="85">
        <v>1</v>
      </c>
      <c r="T6" s="85">
        <v>0</v>
      </c>
      <c r="U6" s="85"/>
      <c r="V6" s="87">
        <v>0</v>
      </c>
      <c r="W6" s="27">
        <f>SUM(J6:V6)</f>
        <v>13</v>
      </c>
      <c r="AF6" s="41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U6" s="50" t="s">
        <v>99</v>
      </c>
      <c r="AV6" s="107"/>
      <c r="AW6" s="108"/>
      <c r="AX6" s="50" t="s">
        <v>100</v>
      </c>
      <c r="AY6" s="107"/>
      <c r="AZ6" s="108"/>
      <c r="BA6" s="50" t="s">
        <v>101</v>
      </c>
      <c r="BB6" s="107">
        <v>0</v>
      </c>
    </row>
    <row r="7" spans="1:54" ht="15">
      <c r="A7" s="42"/>
      <c r="B7" s="43" t="s">
        <v>50</v>
      </c>
      <c r="C7" s="43" t="s">
        <v>51</v>
      </c>
      <c r="D7" s="45" t="s">
        <v>52</v>
      </c>
      <c r="E7" s="45" t="s">
        <v>53</v>
      </c>
      <c r="F7" s="45" t="s">
        <v>3</v>
      </c>
      <c r="G7" s="45" t="s">
        <v>7</v>
      </c>
      <c r="H7" s="26">
        <v>1</v>
      </c>
      <c r="I7" s="41" t="s">
        <v>83</v>
      </c>
      <c r="J7" s="84" t="s">
        <v>114</v>
      </c>
      <c r="K7" s="84" t="s">
        <v>115</v>
      </c>
      <c r="L7" s="84" t="s">
        <v>116</v>
      </c>
      <c r="M7" s="84" t="s">
        <v>117</v>
      </c>
      <c r="N7" s="84" t="s">
        <v>118</v>
      </c>
      <c r="O7" s="84" t="s">
        <v>119</v>
      </c>
      <c r="P7" s="84" t="s">
        <v>120</v>
      </c>
      <c r="Q7" s="84" t="s">
        <v>121</v>
      </c>
      <c r="R7" s="84" t="s">
        <v>122</v>
      </c>
      <c r="S7" s="84" t="s">
        <v>54</v>
      </c>
      <c r="T7" s="109" t="s">
        <v>55</v>
      </c>
      <c r="U7" s="109"/>
      <c r="V7" s="46" t="s">
        <v>56</v>
      </c>
      <c r="W7" s="46" t="s">
        <v>57</v>
      </c>
      <c r="X7" s="49" t="s">
        <v>58</v>
      </c>
      <c r="Y7" s="49" t="s">
        <v>85</v>
      </c>
      <c r="Z7" s="32"/>
      <c r="AB7" s="42"/>
      <c r="AC7" s="43" t="s">
        <v>50</v>
      </c>
      <c r="AD7" s="27"/>
      <c r="AE7" s="44"/>
      <c r="AF7" s="43" t="s">
        <v>61</v>
      </c>
      <c r="AG7" s="47" t="str">
        <f>J7</f>
        <v>ENG 4</v>
      </c>
      <c r="AH7" s="47" t="str">
        <f t="shared" ref="AH7:AQ7" si="1">K7</f>
        <v>FIL. 4</v>
      </c>
      <c r="AI7" s="47" t="str">
        <f t="shared" si="1"/>
        <v>SOCSCI 4</v>
      </c>
      <c r="AJ7" s="47" t="str">
        <f t="shared" si="1"/>
        <v>MATH 6</v>
      </c>
      <c r="AK7" s="47" t="str">
        <f t="shared" si="1"/>
        <v>PHYS 2</v>
      </c>
      <c r="AL7" s="47" t="str">
        <f t="shared" si="1"/>
        <v>BIO 2</v>
      </c>
      <c r="AM7" s="47" t="str">
        <f t="shared" si="1"/>
        <v>CHEM 3</v>
      </c>
      <c r="AN7" s="47" t="str">
        <f t="shared" si="1"/>
        <v>VALUES 2</v>
      </c>
      <c r="AO7" s="47" t="str">
        <f t="shared" si="1"/>
        <v>IT 4</v>
      </c>
      <c r="AP7" s="47" t="str">
        <f t="shared" si="1"/>
        <v>MAPEH</v>
      </c>
      <c r="AQ7" s="47" t="str">
        <f t="shared" si="1"/>
        <v>HRA</v>
      </c>
      <c r="AR7" s="47"/>
      <c r="AS7" s="47" t="s">
        <v>62</v>
      </c>
      <c r="AU7" s="93" t="s">
        <v>49</v>
      </c>
      <c r="AV7" s="93" t="s">
        <v>48</v>
      </c>
      <c r="AW7" s="93"/>
      <c r="AX7" s="93" t="s">
        <v>49</v>
      </c>
      <c r="AY7" s="93" t="s">
        <v>48</v>
      </c>
      <c r="AZ7" s="93"/>
      <c r="BA7" s="93" t="s">
        <v>49</v>
      </c>
      <c r="BB7" s="93" t="s">
        <v>48</v>
      </c>
    </row>
    <row r="8" spans="1:54" ht="15">
      <c r="A8" s="136" t="s">
        <v>10</v>
      </c>
      <c r="B8" s="62"/>
      <c r="C8" s="63"/>
      <c r="D8" s="45"/>
      <c r="E8" s="45"/>
      <c r="F8" s="45"/>
      <c r="G8" s="45"/>
      <c r="H8" s="26">
        <v>2</v>
      </c>
      <c r="I8" s="26" t="s">
        <v>111</v>
      </c>
      <c r="J8" s="114" t="s">
        <v>123</v>
      </c>
      <c r="K8" s="114" t="s">
        <v>124</v>
      </c>
      <c r="L8" s="114" t="s">
        <v>125</v>
      </c>
      <c r="M8" s="114" t="s">
        <v>126</v>
      </c>
      <c r="N8" s="114" t="s">
        <v>127</v>
      </c>
      <c r="O8" s="114" t="s">
        <v>128</v>
      </c>
      <c r="P8" s="114" t="s">
        <v>129</v>
      </c>
      <c r="Q8" s="114" t="s">
        <v>130</v>
      </c>
      <c r="R8" s="114" t="s">
        <v>131</v>
      </c>
      <c r="S8" s="114" t="s">
        <v>132</v>
      </c>
      <c r="T8" s="114" t="s">
        <v>133</v>
      </c>
      <c r="U8" s="114"/>
      <c r="V8" s="114" t="s">
        <v>212</v>
      </c>
      <c r="W8" s="114" t="s">
        <v>213</v>
      </c>
      <c r="X8" s="48"/>
      <c r="Y8" s="48"/>
      <c r="Z8" s="31"/>
      <c r="AB8" s="42" t="s">
        <v>10</v>
      </c>
      <c r="AC8" s="43"/>
      <c r="AD8" s="27"/>
      <c r="AE8" s="44"/>
      <c r="AF8" s="43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U8" s="50"/>
      <c r="AV8" s="50"/>
      <c r="AW8" s="50"/>
      <c r="AX8" s="50"/>
      <c r="AY8" s="50"/>
      <c r="AZ8" s="50"/>
      <c r="BA8" s="50"/>
      <c r="BB8" s="50"/>
    </row>
    <row r="9" spans="1:54">
      <c r="A9" s="50">
        <v>1</v>
      </c>
      <c r="B9" s="51" t="str">
        <f>'advisory roster'!B6</f>
        <v>ACAS</v>
      </c>
      <c r="C9" s="53" t="str">
        <f>'advisory roster'!D6</f>
        <v>RAY KEVIN L.</v>
      </c>
      <c r="D9" s="48" t="s">
        <v>63</v>
      </c>
      <c r="E9" s="82"/>
      <c r="F9" s="55">
        <f>'advisory roster'!Y6</f>
        <v>0</v>
      </c>
      <c r="G9" s="83">
        <f>'advisory roster'!F6</f>
        <v>0</v>
      </c>
      <c r="H9" s="26">
        <v>3</v>
      </c>
      <c r="I9" s="26">
        <v>1</v>
      </c>
      <c r="J9" s="118">
        <v>87</v>
      </c>
      <c r="K9" s="118">
        <v>82</v>
      </c>
      <c r="L9" s="118">
        <v>78</v>
      </c>
      <c r="M9" s="118">
        <v>86</v>
      </c>
      <c r="N9" s="118">
        <v>84</v>
      </c>
      <c r="O9" s="118">
        <v>88</v>
      </c>
      <c r="P9" s="119">
        <v>80.25</v>
      </c>
      <c r="Q9" s="118">
        <v>92</v>
      </c>
      <c r="R9" s="118">
        <v>87</v>
      </c>
      <c r="S9" s="118">
        <v>92</v>
      </c>
      <c r="T9" s="120" t="s">
        <v>113</v>
      </c>
      <c r="U9" s="82"/>
      <c r="V9" s="56">
        <f>AS9</f>
        <v>88</v>
      </c>
      <c r="W9" s="59">
        <f>ROUND((J9*$J$6+K9*$K$6+L9*$L$6+M9*$M$6+N9*$N$6+O9*$O$6+P9*$P$6+Q9*$Q$6+R9*$R$6+S9*$S$6)/$W$6,2)</f>
        <v>85.63</v>
      </c>
      <c r="X9" s="48" t="b">
        <f t="shared" ref="X9:X22" si="2">IF(AND(MIN(J9:U9)&gt;84.99,V9&gt;84.99),IF(W9&gt;93,"1st Honor", IF(AND(W9&gt;88.99,W9&lt;93),"2nd Honor",IF(AND(W9&gt;84.99,W9&lt;89),"3rd Honors",""))))</f>
        <v>0</v>
      </c>
      <c r="Y9" s="48">
        <f>RANK(W9,($W$9:$W$22,$W$25:$W$44),0)</f>
        <v>13</v>
      </c>
      <c r="Z9" s="31"/>
      <c r="AB9" s="50">
        <v>1</v>
      </c>
      <c r="AC9" s="51" t="str">
        <f>'advisory roster'!B6</f>
        <v>ACAS</v>
      </c>
      <c r="AD9" s="27">
        <f t="shared" ref="AD9:AD44" si="3">1+AD8</f>
        <v>1</v>
      </c>
      <c r="AE9" s="52" t="s">
        <v>17</v>
      </c>
      <c r="AF9" s="53" t="str">
        <f>'advisory roster'!D6</f>
        <v>RAY KEVIN L.</v>
      </c>
      <c r="AG9" s="118">
        <v>92</v>
      </c>
      <c r="AH9" s="118">
        <v>87</v>
      </c>
      <c r="AI9" s="118">
        <v>85</v>
      </c>
      <c r="AJ9" s="118">
        <v>89</v>
      </c>
      <c r="AK9" s="118">
        <v>83</v>
      </c>
      <c r="AL9" s="118">
        <v>88</v>
      </c>
      <c r="AM9" s="119">
        <v>83.95</v>
      </c>
      <c r="AN9" s="118">
        <v>88</v>
      </c>
      <c r="AO9" s="118">
        <v>90</v>
      </c>
      <c r="AP9" s="118">
        <v>92</v>
      </c>
      <c r="AQ9" s="120" t="s">
        <v>113</v>
      </c>
      <c r="AR9" s="48"/>
      <c r="AS9" s="57">
        <f>ROUND(AVERAGE(AG9:AQ9),0)</f>
        <v>88</v>
      </c>
      <c r="AT9" s="26">
        <v>1</v>
      </c>
      <c r="AU9" s="107"/>
      <c r="AV9" s="107"/>
      <c r="AW9" s="26">
        <v>1</v>
      </c>
      <c r="AX9" s="107"/>
      <c r="AY9" s="107"/>
      <c r="AZ9" s="26">
        <v>1</v>
      </c>
      <c r="BA9" s="107"/>
      <c r="BB9" s="107"/>
    </row>
    <row r="10" spans="1:54">
      <c r="A10" s="50">
        <v>2</v>
      </c>
      <c r="B10" s="51" t="str">
        <f>'advisory roster'!B7</f>
        <v>AGRAVANTE</v>
      </c>
      <c r="C10" s="53" t="str">
        <f>'advisory roster'!D7</f>
        <v>JAHAN</v>
      </c>
      <c r="D10" s="48" t="s">
        <v>63</v>
      </c>
      <c r="E10" s="82"/>
      <c r="F10" s="55">
        <f>'advisory roster'!Y7</f>
        <v>0</v>
      </c>
      <c r="G10" s="83">
        <f>'advisory roster'!F7</f>
        <v>0</v>
      </c>
      <c r="H10" s="26">
        <v>4</v>
      </c>
      <c r="I10" s="26">
        <v>2</v>
      </c>
      <c r="J10" s="118">
        <v>90</v>
      </c>
      <c r="K10" s="118">
        <v>88</v>
      </c>
      <c r="L10" s="118">
        <v>85</v>
      </c>
      <c r="M10" s="118">
        <v>87</v>
      </c>
      <c r="N10" s="118">
        <v>87</v>
      </c>
      <c r="O10" s="118">
        <v>94</v>
      </c>
      <c r="P10" s="119">
        <v>79.099999999999994</v>
      </c>
      <c r="Q10" s="118">
        <v>93</v>
      </c>
      <c r="R10" s="118">
        <v>90</v>
      </c>
      <c r="S10" s="118">
        <v>93</v>
      </c>
      <c r="T10" s="120" t="s">
        <v>113</v>
      </c>
      <c r="U10" s="82"/>
      <c r="V10" s="56">
        <f t="shared" ref="V10:V44" si="4">AS10</f>
        <v>89</v>
      </c>
      <c r="W10" s="59">
        <f t="shared" ref="W10:W44" si="5">ROUND((J10*$J$6+K10*$K$6+L10*$L$6+M10*$M$6+N10*$N$6+O10*$O$6+P10*$P$6+Q10*$Q$6+R10*$R$6+S10*$S$6)/$W$6,2)</f>
        <v>88.47</v>
      </c>
      <c r="X10" s="48" t="b">
        <f t="shared" si="2"/>
        <v>0</v>
      </c>
      <c r="Y10" s="48">
        <f>RANK(W10,($W$9:$W$22,$W$25:$W$44),0)</f>
        <v>5</v>
      </c>
      <c r="Z10" s="31"/>
      <c r="AB10" s="50">
        <v>2</v>
      </c>
      <c r="AC10" s="51" t="str">
        <f>'advisory roster'!B7</f>
        <v>AGRAVANTE</v>
      </c>
      <c r="AD10" s="27">
        <f t="shared" si="3"/>
        <v>2</v>
      </c>
      <c r="AE10" s="58" t="s">
        <v>17</v>
      </c>
      <c r="AF10" s="53" t="str">
        <f>'advisory roster'!D7</f>
        <v>JAHAN</v>
      </c>
      <c r="AG10" s="118">
        <v>92</v>
      </c>
      <c r="AH10" s="118">
        <v>87</v>
      </c>
      <c r="AI10" s="118">
        <v>82</v>
      </c>
      <c r="AJ10" s="118">
        <v>90</v>
      </c>
      <c r="AK10" s="118">
        <v>88</v>
      </c>
      <c r="AL10" s="118">
        <v>88</v>
      </c>
      <c r="AM10" s="119">
        <v>81.350000000000009</v>
      </c>
      <c r="AN10" s="118">
        <v>97</v>
      </c>
      <c r="AO10" s="118">
        <v>92</v>
      </c>
      <c r="AP10" s="118">
        <v>93</v>
      </c>
      <c r="AQ10" s="120" t="s">
        <v>113</v>
      </c>
      <c r="AR10" s="48"/>
      <c r="AS10" s="57">
        <f>ROUND(AVERAGE(AG10:AQ10),0)</f>
        <v>89</v>
      </c>
      <c r="AT10" s="26">
        <v>2</v>
      </c>
      <c r="AU10" s="107"/>
      <c r="AV10" s="107"/>
      <c r="AW10" s="26">
        <v>2</v>
      </c>
      <c r="AX10" s="107"/>
      <c r="AY10" s="107"/>
      <c r="AZ10" s="26">
        <v>2</v>
      </c>
      <c r="BA10" s="107"/>
      <c r="BB10" s="107"/>
    </row>
    <row r="11" spans="1:54">
      <c r="A11" s="50">
        <v>3</v>
      </c>
      <c r="B11" s="51" t="str">
        <f>'advisory roster'!B8</f>
        <v>BACTON</v>
      </c>
      <c r="C11" s="53" t="str">
        <f>'advisory roster'!D8</f>
        <v>JULIUS JOHN C.</v>
      </c>
      <c r="D11" s="48" t="s">
        <v>63</v>
      </c>
      <c r="E11" s="82"/>
      <c r="F11" s="55">
        <f>'advisory roster'!Y8</f>
        <v>0</v>
      </c>
      <c r="G11" s="83">
        <f>'advisory roster'!F8</f>
        <v>0</v>
      </c>
      <c r="H11" s="26">
        <v>5</v>
      </c>
      <c r="I11" s="26">
        <v>3</v>
      </c>
      <c r="J11" s="118">
        <v>87</v>
      </c>
      <c r="K11" s="118">
        <v>86</v>
      </c>
      <c r="L11" s="118">
        <v>79</v>
      </c>
      <c r="M11" s="118">
        <v>85</v>
      </c>
      <c r="N11" s="118">
        <v>84</v>
      </c>
      <c r="O11" s="118">
        <v>88</v>
      </c>
      <c r="P11" s="119">
        <v>79.75</v>
      </c>
      <c r="Q11" s="118">
        <v>89</v>
      </c>
      <c r="R11" s="118">
        <v>86</v>
      </c>
      <c r="S11" s="118">
        <v>92</v>
      </c>
      <c r="T11" s="120" t="s">
        <v>113</v>
      </c>
      <c r="U11" s="82"/>
      <c r="V11" s="56">
        <f t="shared" si="4"/>
        <v>86</v>
      </c>
      <c r="W11" s="59">
        <f t="shared" si="5"/>
        <v>85.52</v>
      </c>
      <c r="X11" s="48" t="b">
        <f t="shared" si="2"/>
        <v>0</v>
      </c>
      <c r="Y11" s="48">
        <f>RANK(W11,($W$9:$W$22,$W$25:$W$44),0)</f>
        <v>14</v>
      </c>
      <c r="Z11" s="31"/>
      <c r="AB11" s="50">
        <v>3</v>
      </c>
      <c r="AC11" s="51" t="str">
        <f>'advisory roster'!B8</f>
        <v>BACTON</v>
      </c>
      <c r="AD11" s="27">
        <f t="shared" si="3"/>
        <v>3</v>
      </c>
      <c r="AE11" s="52" t="s">
        <v>17</v>
      </c>
      <c r="AF11" s="53" t="str">
        <f>'advisory roster'!D8</f>
        <v>JULIUS JOHN C.</v>
      </c>
      <c r="AG11" s="118">
        <v>90</v>
      </c>
      <c r="AH11" s="118">
        <v>85</v>
      </c>
      <c r="AI11" s="118">
        <v>82</v>
      </c>
      <c r="AJ11" s="118">
        <v>82</v>
      </c>
      <c r="AK11" s="118">
        <v>86</v>
      </c>
      <c r="AL11" s="118">
        <v>89</v>
      </c>
      <c r="AM11" s="119">
        <v>80.2</v>
      </c>
      <c r="AN11" s="118">
        <v>90</v>
      </c>
      <c r="AO11" s="118">
        <v>86</v>
      </c>
      <c r="AP11" s="118">
        <v>88</v>
      </c>
      <c r="AQ11" s="120" t="s">
        <v>113</v>
      </c>
      <c r="AR11" s="48"/>
      <c r="AS11" s="57">
        <f t="shared" ref="AS11:AS44" si="6">ROUND(AVERAGE(AG11:AQ11),0)</f>
        <v>86</v>
      </c>
      <c r="AT11" s="26">
        <v>3</v>
      </c>
      <c r="AU11" s="107"/>
      <c r="AV11" s="107"/>
      <c r="AW11" s="26">
        <v>3</v>
      </c>
      <c r="AX11" s="107"/>
      <c r="AY11" s="107"/>
      <c r="AZ11" s="26">
        <v>3</v>
      </c>
      <c r="BA11" s="107"/>
      <c r="BB11" s="107"/>
    </row>
    <row r="12" spans="1:54">
      <c r="A12" s="50">
        <v>4</v>
      </c>
      <c r="B12" s="51" t="str">
        <f>'advisory roster'!B9</f>
        <v>DOSDOS</v>
      </c>
      <c r="C12" s="53" t="str">
        <f>'advisory roster'!D9</f>
        <v>CARLOS MIGUEL F.</v>
      </c>
      <c r="D12" s="48" t="s">
        <v>63</v>
      </c>
      <c r="E12" s="82"/>
      <c r="F12" s="55">
        <f>'advisory roster'!Y9</f>
        <v>0</v>
      </c>
      <c r="G12" s="83">
        <f>'advisory roster'!F9</f>
        <v>0</v>
      </c>
      <c r="H12" s="26">
        <v>6</v>
      </c>
      <c r="I12" s="26">
        <v>4</v>
      </c>
      <c r="J12" s="118">
        <v>84</v>
      </c>
      <c r="K12" s="118">
        <v>78</v>
      </c>
      <c r="L12" s="118">
        <v>79</v>
      </c>
      <c r="M12" s="118">
        <v>77</v>
      </c>
      <c r="N12" s="118">
        <v>80</v>
      </c>
      <c r="O12" s="118">
        <v>89</v>
      </c>
      <c r="P12" s="119">
        <v>75.900000000000006</v>
      </c>
      <c r="Q12" s="118">
        <v>87</v>
      </c>
      <c r="R12" s="118">
        <v>87</v>
      </c>
      <c r="S12" s="118">
        <v>89</v>
      </c>
      <c r="T12" s="120" t="s">
        <v>113</v>
      </c>
      <c r="U12" s="82"/>
      <c r="V12" s="56">
        <f t="shared" si="4"/>
        <v>84</v>
      </c>
      <c r="W12" s="59">
        <f t="shared" si="5"/>
        <v>82.07</v>
      </c>
      <c r="X12" s="48" t="b">
        <f t="shared" si="2"/>
        <v>0</v>
      </c>
      <c r="Y12" s="48">
        <f>RANK(W12,($W$9:$W$22,$W$25:$W$44),0)</f>
        <v>30</v>
      </c>
      <c r="Z12" s="31"/>
      <c r="AB12" s="50">
        <v>4</v>
      </c>
      <c r="AC12" s="51" t="str">
        <f>'advisory roster'!B9</f>
        <v>DOSDOS</v>
      </c>
      <c r="AD12" s="27">
        <f t="shared" si="3"/>
        <v>4</v>
      </c>
      <c r="AE12" s="58" t="s">
        <v>17</v>
      </c>
      <c r="AF12" s="53" t="str">
        <f>'advisory roster'!D9</f>
        <v>CARLOS MIGUEL F.</v>
      </c>
      <c r="AG12" s="118">
        <v>89</v>
      </c>
      <c r="AH12" s="118">
        <v>82</v>
      </c>
      <c r="AI12" s="118">
        <v>79</v>
      </c>
      <c r="AJ12" s="118">
        <v>81</v>
      </c>
      <c r="AK12" s="118">
        <v>83</v>
      </c>
      <c r="AL12" s="118">
        <v>88</v>
      </c>
      <c r="AM12" s="119">
        <v>76.7</v>
      </c>
      <c r="AN12" s="118">
        <v>88</v>
      </c>
      <c r="AO12" s="118">
        <v>84</v>
      </c>
      <c r="AP12" s="118">
        <v>89</v>
      </c>
      <c r="AQ12" s="120" t="s">
        <v>113</v>
      </c>
      <c r="AR12" s="48"/>
      <c r="AS12" s="57">
        <f t="shared" si="6"/>
        <v>84</v>
      </c>
      <c r="AT12" s="26">
        <v>4</v>
      </c>
      <c r="AU12" s="107"/>
      <c r="AV12" s="107"/>
      <c r="AW12" s="26">
        <v>4</v>
      </c>
      <c r="AX12" s="107"/>
      <c r="AY12" s="107"/>
      <c r="AZ12" s="26">
        <v>4</v>
      </c>
      <c r="BA12" s="107"/>
      <c r="BB12" s="107"/>
    </row>
    <row r="13" spans="1:54">
      <c r="A13" s="50">
        <v>5</v>
      </c>
      <c r="B13" s="51" t="str">
        <f>'advisory roster'!B10</f>
        <v>ESCANILLA</v>
      </c>
      <c r="C13" s="53" t="str">
        <f>'advisory roster'!D10</f>
        <v>ERNEST JOHN</v>
      </c>
      <c r="D13" s="48" t="s">
        <v>63</v>
      </c>
      <c r="E13" s="82"/>
      <c r="F13" s="55">
        <f>'advisory roster'!Y10</f>
        <v>0</v>
      </c>
      <c r="G13" s="83">
        <f>'advisory roster'!F10</f>
        <v>0</v>
      </c>
      <c r="H13" s="26">
        <v>7</v>
      </c>
      <c r="I13" s="26">
        <v>5</v>
      </c>
      <c r="J13" s="118">
        <v>85</v>
      </c>
      <c r="K13" s="118">
        <v>85</v>
      </c>
      <c r="L13" s="118">
        <v>86</v>
      </c>
      <c r="M13" s="118">
        <v>81</v>
      </c>
      <c r="N13" s="118">
        <v>83</v>
      </c>
      <c r="O13" s="118">
        <v>87</v>
      </c>
      <c r="P13" s="119">
        <v>78.55</v>
      </c>
      <c r="Q13" s="118">
        <v>87</v>
      </c>
      <c r="R13" s="118">
        <v>91</v>
      </c>
      <c r="S13" s="118">
        <v>93</v>
      </c>
      <c r="T13" s="120" t="s">
        <v>113</v>
      </c>
      <c r="U13" s="82"/>
      <c r="V13" s="56">
        <f t="shared" si="4"/>
        <v>88</v>
      </c>
      <c r="W13" s="59">
        <f t="shared" si="5"/>
        <v>85.04</v>
      </c>
      <c r="X13" s="48" t="b">
        <f t="shared" si="2"/>
        <v>0</v>
      </c>
      <c r="Y13" s="48">
        <f>RANK(W13,($W$9:$W$22,$W$25:$W$44),0)</f>
        <v>18</v>
      </c>
      <c r="Z13" s="31"/>
      <c r="AB13" s="50">
        <v>5</v>
      </c>
      <c r="AC13" s="51" t="str">
        <f>'advisory roster'!B10</f>
        <v>ESCANILLA</v>
      </c>
      <c r="AD13" s="27">
        <f t="shared" si="3"/>
        <v>5</v>
      </c>
      <c r="AE13" s="52" t="s">
        <v>17</v>
      </c>
      <c r="AF13" s="53" t="str">
        <f>'advisory roster'!D10</f>
        <v>ERNEST JOHN</v>
      </c>
      <c r="AG13" s="118">
        <v>91</v>
      </c>
      <c r="AH13" s="118">
        <v>90</v>
      </c>
      <c r="AI13" s="118">
        <v>84</v>
      </c>
      <c r="AJ13" s="118">
        <v>87</v>
      </c>
      <c r="AK13" s="118">
        <v>86</v>
      </c>
      <c r="AL13" s="118">
        <v>93</v>
      </c>
      <c r="AM13" s="119">
        <v>82.7</v>
      </c>
      <c r="AN13" s="118">
        <v>86</v>
      </c>
      <c r="AO13" s="118">
        <v>91</v>
      </c>
      <c r="AP13" s="118">
        <v>94</v>
      </c>
      <c r="AQ13" s="120" t="s">
        <v>113</v>
      </c>
      <c r="AR13" s="48"/>
      <c r="AS13" s="57">
        <f t="shared" si="6"/>
        <v>88</v>
      </c>
      <c r="AT13" s="26">
        <v>5</v>
      </c>
      <c r="AU13" s="107"/>
      <c r="AV13" s="107"/>
      <c r="AW13" s="26">
        <v>5</v>
      </c>
      <c r="AX13" s="107"/>
      <c r="AY13" s="107"/>
      <c r="AZ13" s="26">
        <v>5</v>
      </c>
      <c r="BA13" s="107"/>
      <c r="BB13" s="107"/>
    </row>
    <row r="14" spans="1:54">
      <c r="A14" s="50">
        <v>6</v>
      </c>
      <c r="B14" s="51" t="str">
        <f>'advisory roster'!B11</f>
        <v>JAO</v>
      </c>
      <c r="C14" s="53" t="str">
        <f>'advisory roster'!D11</f>
        <v>FITZROY JON B.</v>
      </c>
      <c r="D14" s="48" t="s">
        <v>63</v>
      </c>
      <c r="E14" s="82"/>
      <c r="F14" s="55">
        <f>'advisory roster'!Y11</f>
        <v>0</v>
      </c>
      <c r="G14" s="83">
        <f>'advisory roster'!F11</f>
        <v>0</v>
      </c>
      <c r="H14" s="26">
        <v>8</v>
      </c>
      <c r="I14" s="26">
        <v>6</v>
      </c>
      <c r="J14" s="118">
        <v>90</v>
      </c>
      <c r="K14" s="118">
        <v>80</v>
      </c>
      <c r="L14" s="118">
        <v>78</v>
      </c>
      <c r="M14" s="118">
        <v>90</v>
      </c>
      <c r="N14" s="118">
        <v>81</v>
      </c>
      <c r="O14" s="118">
        <v>87</v>
      </c>
      <c r="P14" s="119">
        <v>79.55</v>
      </c>
      <c r="Q14" s="118">
        <v>90</v>
      </c>
      <c r="R14" s="118">
        <v>84</v>
      </c>
      <c r="S14" s="118">
        <v>88</v>
      </c>
      <c r="T14" s="120" t="s">
        <v>113</v>
      </c>
      <c r="U14" s="82"/>
      <c r="V14" s="56">
        <f t="shared" si="4"/>
        <v>95</v>
      </c>
      <c r="W14" s="59">
        <f t="shared" si="5"/>
        <v>85.27</v>
      </c>
      <c r="X14" s="48" t="b">
        <f t="shared" si="2"/>
        <v>0</v>
      </c>
      <c r="Y14" s="48">
        <f>RANK(W14,($W$9:$W$22,$W$25:$W$44),0)</f>
        <v>16</v>
      </c>
      <c r="Z14" s="31"/>
      <c r="AB14" s="50">
        <v>6</v>
      </c>
      <c r="AC14" s="51" t="str">
        <f>'advisory roster'!B11</f>
        <v>JAO</v>
      </c>
      <c r="AD14" s="27">
        <f t="shared" si="3"/>
        <v>6</v>
      </c>
      <c r="AE14" s="58" t="s">
        <v>17</v>
      </c>
      <c r="AF14" s="53" t="str">
        <f>'advisory roster'!D11</f>
        <v>FITZROY JON B.</v>
      </c>
      <c r="AG14" s="118">
        <v>96</v>
      </c>
      <c r="AH14" s="118">
        <v>89</v>
      </c>
      <c r="AI14" s="118">
        <v>94</v>
      </c>
      <c r="AJ14" s="118">
        <v>99</v>
      </c>
      <c r="AK14" s="118">
        <v>95</v>
      </c>
      <c r="AL14" s="118">
        <v>97</v>
      </c>
      <c r="AM14" s="119">
        <v>97</v>
      </c>
      <c r="AN14" s="118">
        <v>98</v>
      </c>
      <c r="AO14" s="118">
        <v>92</v>
      </c>
      <c r="AP14" s="118">
        <v>96</v>
      </c>
      <c r="AQ14" s="120" t="s">
        <v>113</v>
      </c>
      <c r="AR14" s="48"/>
      <c r="AS14" s="57">
        <f t="shared" si="6"/>
        <v>95</v>
      </c>
      <c r="AT14" s="26">
        <v>6</v>
      </c>
      <c r="AU14" s="107"/>
      <c r="AV14" s="107"/>
      <c r="AW14" s="26">
        <v>6</v>
      </c>
      <c r="AX14" s="107"/>
      <c r="AY14" s="107"/>
      <c r="AZ14" s="26">
        <v>6</v>
      </c>
      <c r="BA14" s="107"/>
      <c r="BB14" s="107"/>
    </row>
    <row r="15" spans="1:54">
      <c r="A15" s="50">
        <v>7</v>
      </c>
      <c r="B15" s="51" t="str">
        <f>'advisory roster'!B12</f>
        <v>LUCMAN</v>
      </c>
      <c r="C15" s="53" t="str">
        <f>'advisory roster'!D12</f>
        <v>MISHARI RASHID I.</v>
      </c>
      <c r="D15" s="48" t="s">
        <v>63</v>
      </c>
      <c r="E15" s="82"/>
      <c r="F15" s="55">
        <f>'advisory roster'!Y12</f>
        <v>0</v>
      </c>
      <c r="G15" s="83">
        <f>'advisory roster'!F12</f>
        <v>0</v>
      </c>
      <c r="H15" s="26">
        <v>9</v>
      </c>
      <c r="I15" s="26">
        <v>7</v>
      </c>
      <c r="J15" s="118">
        <v>96</v>
      </c>
      <c r="K15" s="118">
        <v>90</v>
      </c>
      <c r="L15" s="118">
        <v>93</v>
      </c>
      <c r="M15" s="118">
        <v>97</v>
      </c>
      <c r="N15" s="118">
        <v>97</v>
      </c>
      <c r="O15" s="118">
        <v>99</v>
      </c>
      <c r="P15" s="119">
        <v>96</v>
      </c>
      <c r="Q15" s="118">
        <v>93</v>
      </c>
      <c r="R15" s="118">
        <v>94</v>
      </c>
      <c r="S15" s="118">
        <v>96</v>
      </c>
      <c r="T15" s="120" t="s">
        <v>113</v>
      </c>
      <c r="U15" s="82"/>
      <c r="V15" s="56">
        <f t="shared" si="4"/>
        <v>87</v>
      </c>
      <c r="W15" s="59">
        <f t="shared" si="5"/>
        <v>95.46</v>
      </c>
      <c r="X15" s="48" t="str">
        <f t="shared" si="2"/>
        <v>1st Honor</v>
      </c>
      <c r="Y15" s="48">
        <f>RANK(W15,($W$9:$W$22,$W$25:$W$44),0)</f>
        <v>2</v>
      </c>
      <c r="Z15" s="31"/>
      <c r="AB15" s="50">
        <v>7</v>
      </c>
      <c r="AC15" s="51" t="str">
        <f>'advisory roster'!B12</f>
        <v>LUCMAN</v>
      </c>
      <c r="AD15" s="27">
        <f t="shared" si="3"/>
        <v>7</v>
      </c>
      <c r="AE15" s="52" t="s">
        <v>17</v>
      </c>
      <c r="AF15" s="53" t="str">
        <f>'advisory roster'!D12</f>
        <v>MISHARI RASHID I.</v>
      </c>
      <c r="AG15" s="118">
        <v>90</v>
      </c>
      <c r="AH15" s="118">
        <v>82</v>
      </c>
      <c r="AI15" s="118">
        <v>80</v>
      </c>
      <c r="AJ15" s="118">
        <v>83</v>
      </c>
      <c r="AK15" s="118">
        <v>86</v>
      </c>
      <c r="AL15" s="118">
        <v>94</v>
      </c>
      <c r="AM15" s="119">
        <v>80.7</v>
      </c>
      <c r="AN15" s="118">
        <v>91</v>
      </c>
      <c r="AO15" s="118">
        <v>91</v>
      </c>
      <c r="AP15" s="118">
        <v>90</v>
      </c>
      <c r="AQ15" s="120" t="s">
        <v>113</v>
      </c>
      <c r="AR15" s="48"/>
      <c r="AS15" s="57">
        <f t="shared" si="6"/>
        <v>87</v>
      </c>
      <c r="AT15" s="26">
        <v>7</v>
      </c>
      <c r="AU15" s="107"/>
      <c r="AV15" s="107"/>
      <c r="AW15" s="26">
        <v>7</v>
      </c>
      <c r="AX15" s="107"/>
      <c r="AY15" s="107"/>
      <c r="AZ15" s="26">
        <v>7</v>
      </c>
      <c r="BA15" s="107"/>
      <c r="BB15" s="107"/>
    </row>
    <row r="16" spans="1:54">
      <c r="A16" s="50">
        <v>8</v>
      </c>
      <c r="B16" s="51" t="str">
        <f>'advisory roster'!B13</f>
        <v>MAGLASANG</v>
      </c>
      <c r="C16" s="53" t="str">
        <f>'advisory roster'!D13</f>
        <v>KARLO O.</v>
      </c>
      <c r="D16" s="48" t="s">
        <v>63</v>
      </c>
      <c r="E16" s="82"/>
      <c r="F16" s="55">
        <f>'advisory roster'!Y13</f>
        <v>0</v>
      </c>
      <c r="G16" s="83">
        <f>'advisory roster'!F13</f>
        <v>0</v>
      </c>
      <c r="H16" s="26">
        <v>10</v>
      </c>
      <c r="I16" s="26">
        <v>8</v>
      </c>
      <c r="J16" s="118">
        <v>91</v>
      </c>
      <c r="K16" s="118">
        <v>81</v>
      </c>
      <c r="L16" s="118">
        <v>76</v>
      </c>
      <c r="M16" s="118">
        <v>77</v>
      </c>
      <c r="N16" s="118">
        <v>82</v>
      </c>
      <c r="O16" s="118">
        <v>88</v>
      </c>
      <c r="P16" s="119">
        <v>76.25</v>
      </c>
      <c r="Q16" s="118">
        <v>93</v>
      </c>
      <c r="R16" s="118">
        <v>89</v>
      </c>
      <c r="S16" s="118">
        <v>92</v>
      </c>
      <c r="T16" s="120" t="s">
        <v>113</v>
      </c>
      <c r="U16" s="82"/>
      <c r="V16" s="56">
        <f t="shared" si="4"/>
        <v>86</v>
      </c>
      <c r="W16" s="59">
        <f t="shared" si="5"/>
        <v>84.25</v>
      </c>
      <c r="X16" s="48" t="b">
        <f t="shared" si="2"/>
        <v>0</v>
      </c>
      <c r="Y16" s="48">
        <f>RANK(W16,($W$9:$W$22,$W$25:$W$44),0)</f>
        <v>23</v>
      </c>
      <c r="Z16" s="31"/>
      <c r="AB16" s="50">
        <v>8</v>
      </c>
      <c r="AC16" s="51" t="str">
        <f>'advisory roster'!B13</f>
        <v>MAGLASANG</v>
      </c>
      <c r="AD16" s="27">
        <f t="shared" si="3"/>
        <v>8</v>
      </c>
      <c r="AE16" s="58" t="s">
        <v>17</v>
      </c>
      <c r="AF16" s="53" t="str">
        <f>'advisory roster'!D13</f>
        <v>KARLO O.</v>
      </c>
      <c r="AG16" s="118">
        <v>89</v>
      </c>
      <c r="AH16" s="118">
        <v>85</v>
      </c>
      <c r="AI16" s="118">
        <v>82</v>
      </c>
      <c r="AJ16" s="118">
        <v>85</v>
      </c>
      <c r="AK16" s="118">
        <v>75</v>
      </c>
      <c r="AL16" s="118">
        <v>92</v>
      </c>
      <c r="AM16" s="119">
        <v>80.400000000000006</v>
      </c>
      <c r="AN16" s="118">
        <v>93</v>
      </c>
      <c r="AO16" s="118">
        <v>89</v>
      </c>
      <c r="AP16" s="118">
        <v>91</v>
      </c>
      <c r="AQ16" s="120" t="s">
        <v>113</v>
      </c>
      <c r="AR16" s="48"/>
      <c r="AS16" s="57">
        <f t="shared" si="6"/>
        <v>86</v>
      </c>
      <c r="AT16" s="26">
        <v>8</v>
      </c>
      <c r="AU16" s="107"/>
      <c r="AV16" s="107"/>
      <c r="AW16" s="26">
        <v>8</v>
      </c>
      <c r="AX16" s="107"/>
      <c r="AY16" s="107"/>
      <c r="AZ16" s="26">
        <v>8</v>
      </c>
      <c r="BA16" s="107"/>
      <c r="BB16" s="107"/>
    </row>
    <row r="17" spans="1:54">
      <c r="A17" s="50">
        <v>9</v>
      </c>
      <c r="B17" s="51" t="str">
        <f>'advisory roster'!B14</f>
        <v>REGENCIA</v>
      </c>
      <c r="C17" s="53" t="str">
        <f>'advisory roster'!D14</f>
        <v>JOSIAH ELEAZAR T.</v>
      </c>
      <c r="D17" s="48" t="s">
        <v>63</v>
      </c>
      <c r="E17" s="82"/>
      <c r="F17" s="55">
        <f>'advisory roster'!Y14</f>
        <v>0</v>
      </c>
      <c r="G17" s="83">
        <f>'advisory roster'!F14</f>
        <v>0</v>
      </c>
      <c r="H17" s="26">
        <v>11</v>
      </c>
      <c r="I17" s="26">
        <v>9</v>
      </c>
      <c r="J17" s="118">
        <v>91</v>
      </c>
      <c r="K17" s="118">
        <v>78</v>
      </c>
      <c r="L17" s="118">
        <v>79</v>
      </c>
      <c r="M17" s="118">
        <v>83</v>
      </c>
      <c r="N17" s="118">
        <v>84</v>
      </c>
      <c r="O17" s="118">
        <v>85</v>
      </c>
      <c r="P17" s="119">
        <v>79</v>
      </c>
      <c r="Q17" s="118">
        <v>82</v>
      </c>
      <c r="R17" s="118">
        <v>86</v>
      </c>
      <c r="S17" s="118">
        <v>89</v>
      </c>
      <c r="T17" s="120" t="s">
        <v>113</v>
      </c>
      <c r="U17" s="82"/>
      <c r="V17" s="56">
        <f t="shared" si="4"/>
        <v>85</v>
      </c>
      <c r="W17" s="59">
        <f t="shared" si="5"/>
        <v>84.15</v>
      </c>
      <c r="X17" s="48" t="b">
        <f t="shared" si="2"/>
        <v>0</v>
      </c>
      <c r="Y17" s="48">
        <f>RANK(W17,($W$9:$W$22,$W$25:$W$44),0)</f>
        <v>24</v>
      </c>
      <c r="Z17" s="31"/>
      <c r="AB17" s="50">
        <v>9</v>
      </c>
      <c r="AC17" s="51" t="str">
        <f>'advisory roster'!B14</f>
        <v>REGENCIA</v>
      </c>
      <c r="AD17" s="27">
        <f t="shared" si="3"/>
        <v>9</v>
      </c>
      <c r="AE17" s="52" t="s">
        <v>17</v>
      </c>
      <c r="AF17" s="53" t="str">
        <f>'advisory roster'!D14</f>
        <v>JOSIAH ELEAZAR T.</v>
      </c>
      <c r="AG17" s="118">
        <v>88</v>
      </c>
      <c r="AH17" s="118">
        <v>79</v>
      </c>
      <c r="AI17" s="118">
        <v>78</v>
      </c>
      <c r="AJ17" s="118">
        <v>82</v>
      </c>
      <c r="AK17" s="118">
        <v>84</v>
      </c>
      <c r="AL17" s="118">
        <v>86</v>
      </c>
      <c r="AM17" s="119">
        <v>81.8</v>
      </c>
      <c r="AN17" s="118">
        <v>93</v>
      </c>
      <c r="AO17" s="118">
        <v>88</v>
      </c>
      <c r="AP17" s="118">
        <v>92</v>
      </c>
      <c r="AQ17" s="120" t="s">
        <v>113</v>
      </c>
      <c r="AR17" s="48"/>
      <c r="AS17" s="57">
        <f t="shared" si="6"/>
        <v>85</v>
      </c>
      <c r="AT17" s="26">
        <v>9</v>
      </c>
      <c r="AU17" s="107"/>
      <c r="AV17" s="107"/>
      <c r="AW17" s="26">
        <v>9</v>
      </c>
      <c r="AX17" s="107"/>
      <c r="AY17" s="107"/>
      <c r="AZ17" s="26">
        <v>9</v>
      </c>
      <c r="BA17" s="107"/>
      <c r="BB17" s="107"/>
    </row>
    <row r="18" spans="1:54">
      <c r="A18" s="50">
        <v>10</v>
      </c>
      <c r="B18" s="51" t="str">
        <f>'advisory roster'!B15</f>
        <v>RULONA</v>
      </c>
      <c r="C18" s="53" t="str">
        <f>'advisory roster'!D15</f>
        <v>RENDEL JOHN D.</v>
      </c>
      <c r="D18" s="48" t="s">
        <v>63</v>
      </c>
      <c r="E18" s="82"/>
      <c r="F18" s="55">
        <f>'advisory roster'!Y15</f>
        <v>0</v>
      </c>
      <c r="G18" s="83">
        <f>'advisory roster'!F15</f>
        <v>0</v>
      </c>
      <c r="H18" s="26">
        <v>12</v>
      </c>
      <c r="I18" s="26">
        <v>10</v>
      </c>
      <c r="J18" s="118">
        <v>90</v>
      </c>
      <c r="K18" s="118">
        <v>87</v>
      </c>
      <c r="L18" s="118">
        <v>83</v>
      </c>
      <c r="M18" s="118">
        <v>84</v>
      </c>
      <c r="N18" s="118">
        <v>93</v>
      </c>
      <c r="O18" s="118">
        <v>91</v>
      </c>
      <c r="P18" s="119">
        <v>81.7</v>
      </c>
      <c r="Q18" s="118">
        <v>86</v>
      </c>
      <c r="R18" s="118">
        <v>89</v>
      </c>
      <c r="S18" s="118">
        <v>95</v>
      </c>
      <c r="T18" s="120" t="s">
        <v>113</v>
      </c>
      <c r="U18" s="82"/>
      <c r="V18" s="56">
        <f t="shared" si="4"/>
        <v>84</v>
      </c>
      <c r="W18" s="59">
        <f t="shared" si="5"/>
        <v>88.21</v>
      </c>
      <c r="X18" s="48" t="b">
        <f t="shared" si="2"/>
        <v>0</v>
      </c>
      <c r="Y18" s="48">
        <f>RANK(W18,($W$9:$W$22,$W$25:$W$44),0)</f>
        <v>7</v>
      </c>
      <c r="Z18" s="31"/>
      <c r="AB18" s="50">
        <v>10</v>
      </c>
      <c r="AC18" s="51" t="str">
        <f>'advisory roster'!B15</f>
        <v>RULONA</v>
      </c>
      <c r="AD18" s="27">
        <f t="shared" si="3"/>
        <v>10</v>
      </c>
      <c r="AE18" s="58" t="s">
        <v>17</v>
      </c>
      <c r="AF18" s="53" t="str">
        <f>'advisory roster'!D15</f>
        <v>RENDEL JOHN D.</v>
      </c>
      <c r="AG18" s="118">
        <v>88</v>
      </c>
      <c r="AH18" s="118">
        <v>80</v>
      </c>
      <c r="AI18" s="118">
        <v>78</v>
      </c>
      <c r="AJ18" s="118">
        <v>76</v>
      </c>
      <c r="AK18" s="118">
        <v>84</v>
      </c>
      <c r="AL18" s="118">
        <v>89</v>
      </c>
      <c r="AM18" s="119">
        <v>78.3</v>
      </c>
      <c r="AN18" s="118">
        <v>93</v>
      </c>
      <c r="AO18" s="118">
        <v>87</v>
      </c>
      <c r="AP18" s="118">
        <v>89</v>
      </c>
      <c r="AQ18" s="120" t="s">
        <v>113</v>
      </c>
      <c r="AR18" s="48"/>
      <c r="AS18" s="57">
        <f t="shared" si="6"/>
        <v>84</v>
      </c>
      <c r="AT18" s="26">
        <v>10</v>
      </c>
      <c r="AU18" s="107"/>
      <c r="AV18" s="107"/>
      <c r="AW18" s="26">
        <v>10</v>
      </c>
      <c r="AX18" s="107"/>
      <c r="AY18" s="107"/>
      <c r="AZ18" s="26">
        <v>10</v>
      </c>
      <c r="BA18" s="107"/>
      <c r="BB18" s="107"/>
    </row>
    <row r="19" spans="1:54">
      <c r="A19" s="50">
        <v>11</v>
      </c>
      <c r="B19" s="51" t="str">
        <f>'advisory roster'!B16</f>
        <v>USMAN</v>
      </c>
      <c r="C19" s="53" t="str">
        <f>'advisory roster'!D16</f>
        <v>JAMALLUDIN SALIM P.</v>
      </c>
      <c r="D19" s="48" t="s">
        <v>63</v>
      </c>
      <c r="E19" s="82"/>
      <c r="F19" s="55">
        <f>'advisory roster'!Y16</f>
        <v>0</v>
      </c>
      <c r="G19" s="83">
        <f>'advisory roster'!F16</f>
        <v>0</v>
      </c>
      <c r="H19" s="26">
        <v>13</v>
      </c>
      <c r="I19" s="26">
        <v>11</v>
      </c>
      <c r="J19" s="118">
        <v>90</v>
      </c>
      <c r="K19" s="118">
        <v>84</v>
      </c>
      <c r="L19" s="118">
        <v>79</v>
      </c>
      <c r="M19" s="118">
        <v>79</v>
      </c>
      <c r="N19" s="118">
        <v>84</v>
      </c>
      <c r="O19" s="118">
        <v>88</v>
      </c>
      <c r="P19" s="119">
        <v>79.899999999999991</v>
      </c>
      <c r="Q19" s="118">
        <v>82</v>
      </c>
      <c r="R19" s="118">
        <v>90</v>
      </c>
      <c r="S19" s="118">
        <v>93</v>
      </c>
      <c r="T19" s="120" t="s">
        <v>113</v>
      </c>
      <c r="U19" s="82"/>
      <c r="V19" s="56">
        <f t="shared" si="4"/>
        <v>87</v>
      </c>
      <c r="W19" s="59">
        <f t="shared" si="5"/>
        <v>84.76</v>
      </c>
      <c r="X19" s="48" t="b">
        <f t="shared" si="2"/>
        <v>0</v>
      </c>
      <c r="Y19" s="48">
        <f>RANK(W19,($W$9:$W$22,$W$25:$W$44),0)</f>
        <v>20</v>
      </c>
      <c r="Z19" s="31"/>
      <c r="AB19" s="50">
        <v>11</v>
      </c>
      <c r="AC19" s="51" t="str">
        <f>'advisory roster'!B16</f>
        <v>USMAN</v>
      </c>
      <c r="AD19" s="27">
        <f t="shared" si="3"/>
        <v>11</v>
      </c>
      <c r="AE19" s="52" t="s">
        <v>17</v>
      </c>
      <c r="AF19" s="53" t="str">
        <f>'advisory roster'!D16</f>
        <v>JAMALLUDIN SALIM P.</v>
      </c>
      <c r="AG19" s="118">
        <v>90</v>
      </c>
      <c r="AH19" s="118">
        <v>82</v>
      </c>
      <c r="AI19" s="118">
        <v>80</v>
      </c>
      <c r="AJ19" s="118">
        <v>83</v>
      </c>
      <c r="AK19" s="118">
        <v>86</v>
      </c>
      <c r="AL19" s="118">
        <v>94</v>
      </c>
      <c r="AM19" s="119">
        <v>80.7</v>
      </c>
      <c r="AN19" s="118">
        <v>91</v>
      </c>
      <c r="AO19" s="118">
        <v>91</v>
      </c>
      <c r="AP19" s="118">
        <v>90</v>
      </c>
      <c r="AQ19" s="120" t="s">
        <v>113</v>
      </c>
      <c r="AR19" s="48"/>
      <c r="AS19" s="57">
        <f t="shared" si="6"/>
        <v>87</v>
      </c>
      <c r="AT19" s="26">
        <v>11</v>
      </c>
      <c r="AU19" s="107"/>
      <c r="AV19" s="107"/>
      <c r="AW19" s="26">
        <v>11</v>
      </c>
      <c r="AX19" s="107"/>
      <c r="AY19" s="107"/>
      <c r="AZ19" s="26">
        <v>11</v>
      </c>
      <c r="BA19" s="107"/>
      <c r="BB19" s="107"/>
    </row>
    <row r="20" spans="1:54">
      <c r="A20" s="50">
        <v>12</v>
      </c>
      <c r="B20" s="51">
        <f>'advisory roster'!B17</f>
        <v>0</v>
      </c>
      <c r="C20" s="53">
        <f>'advisory roster'!D17</f>
        <v>0</v>
      </c>
      <c r="D20" s="48" t="s">
        <v>63</v>
      </c>
      <c r="E20" s="82"/>
      <c r="F20" s="55">
        <f>'advisory roster'!Y17</f>
        <v>0</v>
      </c>
      <c r="G20" s="83">
        <f>'advisory roster'!F17</f>
        <v>0</v>
      </c>
      <c r="H20" s="26">
        <v>14</v>
      </c>
      <c r="I20" s="26">
        <v>12</v>
      </c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56" t="e">
        <f t="shared" si="4"/>
        <v>#DIV/0!</v>
      </c>
      <c r="W20" s="59">
        <f t="shared" si="5"/>
        <v>0</v>
      </c>
      <c r="X20" s="48" t="e">
        <f t="shared" si="2"/>
        <v>#DIV/0!</v>
      </c>
      <c r="Y20" s="48">
        <f>RANK(W20,($W$9:$W$22,$W$25:$W$44),0)</f>
        <v>31</v>
      </c>
      <c r="Z20" s="31"/>
      <c r="AB20" s="50">
        <v>12</v>
      </c>
      <c r="AC20" s="51">
        <f>'advisory roster'!B17</f>
        <v>0</v>
      </c>
      <c r="AD20" s="27">
        <f t="shared" si="3"/>
        <v>12</v>
      </c>
      <c r="AE20" s="58" t="s">
        <v>17</v>
      </c>
      <c r="AF20" s="53">
        <f>'advisory roster'!D17</f>
        <v>0</v>
      </c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48"/>
      <c r="AS20" s="57" t="e">
        <f t="shared" si="6"/>
        <v>#DIV/0!</v>
      </c>
      <c r="AT20" s="26">
        <v>12</v>
      </c>
      <c r="AU20" s="107"/>
      <c r="AV20" s="107"/>
      <c r="AW20" s="26">
        <v>12</v>
      </c>
      <c r="AX20" s="107"/>
      <c r="AY20" s="107"/>
      <c r="AZ20" s="26">
        <v>12</v>
      </c>
      <c r="BA20" s="107"/>
      <c r="BB20" s="107"/>
    </row>
    <row r="21" spans="1:54">
      <c r="A21" s="60">
        <v>13</v>
      </c>
      <c r="B21" s="51">
        <f>'advisory roster'!B18</f>
        <v>0</v>
      </c>
      <c r="C21" s="53">
        <f>'advisory roster'!D18</f>
        <v>0</v>
      </c>
      <c r="D21" s="48" t="s">
        <v>63</v>
      </c>
      <c r="E21" s="82"/>
      <c r="F21" s="55">
        <f>'advisory roster'!Y18</f>
        <v>0</v>
      </c>
      <c r="G21" s="83">
        <f>'advisory roster'!F18</f>
        <v>0</v>
      </c>
      <c r="H21" s="26">
        <v>15</v>
      </c>
      <c r="I21" s="26">
        <v>13</v>
      </c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56" t="e">
        <f t="shared" si="4"/>
        <v>#DIV/0!</v>
      </c>
      <c r="W21" s="59">
        <f t="shared" si="5"/>
        <v>0</v>
      </c>
      <c r="X21" s="48" t="e">
        <f t="shared" si="2"/>
        <v>#DIV/0!</v>
      </c>
      <c r="Y21" s="48">
        <f>RANK(W21,($W$9:$W$22,$W$25:$W$44),0)</f>
        <v>31</v>
      </c>
      <c r="Z21" s="31"/>
      <c r="AB21" s="60">
        <v>13</v>
      </c>
      <c r="AC21" s="51">
        <f>'advisory roster'!B18</f>
        <v>0</v>
      </c>
      <c r="AD21" s="27">
        <f t="shared" si="3"/>
        <v>13</v>
      </c>
      <c r="AE21" s="52" t="s">
        <v>17</v>
      </c>
      <c r="AF21" s="53">
        <f>'advisory roster'!D18</f>
        <v>0</v>
      </c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48"/>
      <c r="AS21" s="57" t="e">
        <f t="shared" si="6"/>
        <v>#DIV/0!</v>
      </c>
      <c r="AT21" s="26">
        <v>13</v>
      </c>
      <c r="AU21" s="107"/>
      <c r="AV21" s="107"/>
      <c r="AW21" s="26">
        <v>13</v>
      </c>
      <c r="AX21" s="107"/>
      <c r="AY21" s="107"/>
      <c r="AZ21" s="26">
        <v>13</v>
      </c>
      <c r="BA21" s="107"/>
      <c r="BB21" s="107"/>
    </row>
    <row r="22" spans="1:54">
      <c r="A22" s="50">
        <v>14</v>
      </c>
      <c r="B22" s="51">
        <f>'advisory roster'!B19</f>
        <v>0</v>
      </c>
      <c r="C22" s="53">
        <f>'advisory roster'!D19</f>
        <v>0</v>
      </c>
      <c r="D22" s="48" t="s">
        <v>63</v>
      </c>
      <c r="E22" s="82"/>
      <c r="F22" s="55">
        <f>'advisory roster'!Y19</f>
        <v>0</v>
      </c>
      <c r="G22" s="83">
        <f>'advisory roster'!F19</f>
        <v>0</v>
      </c>
      <c r="H22" s="26">
        <v>16</v>
      </c>
      <c r="I22" s="26">
        <v>14</v>
      </c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56" t="e">
        <f t="shared" si="4"/>
        <v>#DIV/0!</v>
      </c>
      <c r="W22" s="59">
        <f t="shared" si="5"/>
        <v>0</v>
      </c>
      <c r="X22" s="48" t="e">
        <f t="shared" si="2"/>
        <v>#DIV/0!</v>
      </c>
      <c r="Y22" s="48">
        <f>RANK(W22,($W$9:$W$22,$W$25:$W$44),0)</f>
        <v>31</v>
      </c>
      <c r="Z22" s="31"/>
      <c r="AB22" s="50">
        <v>14</v>
      </c>
      <c r="AC22" s="51">
        <f>'advisory roster'!B19</f>
        <v>0</v>
      </c>
      <c r="AD22" s="27">
        <f t="shared" si="3"/>
        <v>14</v>
      </c>
      <c r="AE22" s="58" t="s">
        <v>17</v>
      </c>
      <c r="AF22" s="53">
        <f>'advisory roster'!D19</f>
        <v>0</v>
      </c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48"/>
      <c r="AS22" s="57" t="e">
        <f t="shared" si="6"/>
        <v>#DIV/0!</v>
      </c>
      <c r="AT22" s="26">
        <v>14</v>
      </c>
      <c r="AU22" s="107"/>
      <c r="AV22" s="107"/>
      <c r="AW22" s="26">
        <v>14</v>
      </c>
      <c r="AX22" s="107"/>
      <c r="AY22" s="107"/>
      <c r="AZ22" s="26">
        <v>14</v>
      </c>
      <c r="BA22" s="107"/>
      <c r="BB22" s="107"/>
    </row>
    <row r="23" spans="1:54" ht="15">
      <c r="A23" s="61"/>
      <c r="B23" s="62"/>
      <c r="C23" s="63"/>
      <c r="D23" s="48"/>
      <c r="E23" s="54"/>
      <c r="F23" s="48"/>
      <c r="G23" s="50"/>
      <c r="H23" s="26">
        <v>17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6"/>
      <c r="W23" s="59"/>
      <c r="X23" s="48" t="b">
        <f t="shared" ref="X23:X44" si="7">IF(AND(MIN(J23:T23)&gt;84.99,V23&gt;84.99),IF(W23&gt;93,"1st Honor", IF(AND(W23&gt;88.99,W23&lt;93),"2nd Honor",IF(AND(W23&gt;84.99,W23&lt;89),"3rd Honors",""))))</f>
        <v>0</v>
      </c>
      <c r="Y23" s="48"/>
      <c r="Z23" s="31"/>
      <c r="AB23" s="61"/>
      <c r="AC23" s="62"/>
      <c r="AD23" s="27">
        <f t="shared" si="3"/>
        <v>15</v>
      </c>
      <c r="AE23" s="62"/>
      <c r="AF23" s="63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48"/>
      <c r="AS23" s="57"/>
      <c r="AU23" s="50"/>
      <c r="AV23" s="50"/>
      <c r="AX23" s="50"/>
      <c r="AY23" s="50"/>
      <c r="BA23" s="50"/>
      <c r="BB23" s="50"/>
    </row>
    <row r="24" spans="1:54" ht="15">
      <c r="A24" s="136" t="s">
        <v>18</v>
      </c>
      <c r="B24" s="62"/>
      <c r="C24" s="63"/>
      <c r="D24" s="48"/>
      <c r="E24" s="54"/>
      <c r="F24" s="48"/>
      <c r="G24" s="50"/>
      <c r="H24" s="26">
        <v>18</v>
      </c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6"/>
      <c r="W24" s="59"/>
      <c r="X24" s="48" t="b">
        <f t="shared" si="7"/>
        <v>0</v>
      </c>
      <c r="Y24" s="48"/>
      <c r="Z24" s="31"/>
      <c r="AB24" s="64" t="s">
        <v>18</v>
      </c>
      <c r="AC24" s="65"/>
      <c r="AD24" s="27">
        <f t="shared" si="3"/>
        <v>16</v>
      </c>
      <c r="AE24" s="65"/>
      <c r="AF24" s="66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48"/>
      <c r="AS24" s="57"/>
      <c r="AU24" s="50"/>
      <c r="AV24" s="50"/>
      <c r="AX24" s="50"/>
      <c r="AY24" s="50"/>
      <c r="BA24" s="50"/>
      <c r="BB24" s="50"/>
    </row>
    <row r="25" spans="1:54">
      <c r="A25" s="50">
        <v>1</v>
      </c>
      <c r="B25" s="51" t="str">
        <f>'advisory roster'!B27</f>
        <v>ADRIVAN</v>
      </c>
      <c r="C25" s="53" t="str">
        <f>'advisory roster'!D27</f>
        <v>EURIKA C.</v>
      </c>
      <c r="D25" s="48" t="s">
        <v>64</v>
      </c>
      <c r="E25" s="82"/>
      <c r="F25" s="55">
        <f>'advisory roster'!Y27</f>
        <v>0</v>
      </c>
      <c r="G25" s="48">
        <f>'advisory roster'!F27</f>
        <v>0</v>
      </c>
      <c r="H25" s="26">
        <v>19</v>
      </c>
      <c r="I25" s="26">
        <v>1</v>
      </c>
      <c r="J25" s="118">
        <v>92</v>
      </c>
      <c r="K25" s="118">
        <v>87</v>
      </c>
      <c r="L25" s="118">
        <v>85</v>
      </c>
      <c r="M25" s="118">
        <v>89</v>
      </c>
      <c r="N25" s="118">
        <v>83</v>
      </c>
      <c r="O25" s="118">
        <v>88</v>
      </c>
      <c r="P25" s="119">
        <v>83.95</v>
      </c>
      <c r="Q25" s="118">
        <v>88</v>
      </c>
      <c r="R25" s="118">
        <v>90</v>
      </c>
      <c r="S25" s="118">
        <v>92</v>
      </c>
      <c r="T25" s="120" t="s">
        <v>113</v>
      </c>
      <c r="U25" s="82"/>
      <c r="V25" s="56">
        <f t="shared" si="4"/>
        <v>88</v>
      </c>
      <c r="W25" s="59">
        <f t="shared" si="5"/>
        <v>87.84</v>
      </c>
      <c r="X25" s="48" t="b">
        <f t="shared" si="7"/>
        <v>0</v>
      </c>
      <c r="Y25" s="48">
        <f>RANK(W25,($W$9:$W$22,$W$25:$W$44),0)</f>
        <v>8</v>
      </c>
      <c r="Z25" s="31"/>
      <c r="AB25" s="50">
        <v>1</v>
      </c>
      <c r="AC25" s="51" t="str">
        <f>'advisory roster'!B27</f>
        <v>ADRIVAN</v>
      </c>
      <c r="AD25" s="27">
        <f t="shared" si="3"/>
        <v>17</v>
      </c>
      <c r="AE25" s="52" t="s">
        <v>17</v>
      </c>
      <c r="AF25" s="53" t="str">
        <f>'advisory roster'!D27</f>
        <v>EURIKA C.</v>
      </c>
      <c r="AG25" s="118">
        <v>92</v>
      </c>
      <c r="AH25" s="118">
        <v>87</v>
      </c>
      <c r="AI25" s="118">
        <v>85</v>
      </c>
      <c r="AJ25" s="118">
        <v>89</v>
      </c>
      <c r="AK25" s="118">
        <v>83</v>
      </c>
      <c r="AL25" s="118">
        <v>88</v>
      </c>
      <c r="AM25" s="119">
        <v>83.95</v>
      </c>
      <c r="AN25" s="118">
        <v>88</v>
      </c>
      <c r="AO25" s="118">
        <v>90</v>
      </c>
      <c r="AP25" s="118">
        <v>92</v>
      </c>
      <c r="AQ25" s="120" t="s">
        <v>113</v>
      </c>
      <c r="AR25" s="48"/>
      <c r="AS25" s="57">
        <f t="shared" si="6"/>
        <v>88</v>
      </c>
      <c r="AT25" s="26">
        <v>1</v>
      </c>
      <c r="AU25" s="107"/>
      <c r="AV25" s="107"/>
      <c r="AW25" s="26">
        <v>1</v>
      </c>
      <c r="AX25" s="107"/>
      <c r="AY25" s="107"/>
      <c r="AZ25" s="26">
        <v>1</v>
      </c>
      <c r="BA25" s="107"/>
      <c r="BB25" s="107"/>
    </row>
    <row r="26" spans="1:54">
      <c r="A26" s="50">
        <v>2</v>
      </c>
      <c r="B26" s="51" t="str">
        <f>'advisory roster'!B28</f>
        <v>ALI</v>
      </c>
      <c r="C26" s="53" t="str">
        <f>'advisory roster'!D28</f>
        <v>NORJAMELAH</v>
      </c>
      <c r="D26" s="48" t="s">
        <v>64</v>
      </c>
      <c r="E26" s="82"/>
      <c r="F26" s="55">
        <f>'advisory roster'!Y28</f>
        <v>0</v>
      </c>
      <c r="G26" s="48">
        <f>'advisory roster'!F28</f>
        <v>0</v>
      </c>
      <c r="H26" s="26">
        <v>20</v>
      </c>
      <c r="I26" s="26">
        <v>2</v>
      </c>
      <c r="J26" s="118">
        <v>92</v>
      </c>
      <c r="K26" s="118">
        <v>87</v>
      </c>
      <c r="L26" s="118">
        <v>82</v>
      </c>
      <c r="M26" s="118">
        <v>90</v>
      </c>
      <c r="N26" s="118">
        <v>88</v>
      </c>
      <c r="O26" s="118">
        <v>88</v>
      </c>
      <c r="P26" s="119">
        <v>81.350000000000009</v>
      </c>
      <c r="Q26" s="118">
        <v>97</v>
      </c>
      <c r="R26" s="118">
        <v>92</v>
      </c>
      <c r="S26" s="118">
        <v>93</v>
      </c>
      <c r="T26" s="120" t="s">
        <v>113</v>
      </c>
      <c r="U26" s="82"/>
      <c r="V26" s="56">
        <f t="shared" si="4"/>
        <v>89</v>
      </c>
      <c r="W26" s="59">
        <f t="shared" si="5"/>
        <v>89.26</v>
      </c>
      <c r="X26" s="48" t="b">
        <f t="shared" si="7"/>
        <v>0</v>
      </c>
      <c r="Y26" s="48">
        <f>RANK(W26,($W$9:$W$22,$W$25:$W$44),0)</f>
        <v>4</v>
      </c>
      <c r="Z26" s="31"/>
      <c r="AB26" s="50">
        <v>2</v>
      </c>
      <c r="AC26" s="51" t="str">
        <f>'advisory roster'!B28</f>
        <v>ALI</v>
      </c>
      <c r="AD26" s="27">
        <f t="shared" si="3"/>
        <v>18</v>
      </c>
      <c r="AE26" s="58" t="s">
        <v>17</v>
      </c>
      <c r="AF26" s="53" t="str">
        <f>'advisory roster'!D28</f>
        <v>NORJAMELAH</v>
      </c>
      <c r="AG26" s="118">
        <v>92</v>
      </c>
      <c r="AH26" s="118">
        <v>87</v>
      </c>
      <c r="AI26" s="118">
        <v>82</v>
      </c>
      <c r="AJ26" s="118">
        <v>90</v>
      </c>
      <c r="AK26" s="118">
        <v>88</v>
      </c>
      <c r="AL26" s="118">
        <v>88</v>
      </c>
      <c r="AM26" s="119">
        <v>81.350000000000009</v>
      </c>
      <c r="AN26" s="118">
        <v>97</v>
      </c>
      <c r="AO26" s="118">
        <v>92</v>
      </c>
      <c r="AP26" s="118">
        <v>93</v>
      </c>
      <c r="AQ26" s="120" t="s">
        <v>113</v>
      </c>
      <c r="AR26" s="48"/>
      <c r="AS26" s="57">
        <f t="shared" si="6"/>
        <v>89</v>
      </c>
      <c r="AT26" s="26">
        <v>2</v>
      </c>
      <c r="AU26" s="107"/>
      <c r="AV26" s="107"/>
      <c r="AW26" s="26">
        <v>2</v>
      </c>
      <c r="AX26" s="107"/>
      <c r="AY26" s="107"/>
      <c r="AZ26" s="26">
        <v>2</v>
      </c>
      <c r="BA26" s="107"/>
      <c r="BB26" s="107"/>
    </row>
    <row r="27" spans="1:54">
      <c r="A27" s="50">
        <v>3</v>
      </c>
      <c r="B27" s="51" t="str">
        <f>'advisory roster'!B29</f>
        <v>BALAGULAN</v>
      </c>
      <c r="C27" s="53" t="str">
        <f>'advisory roster'!D29</f>
        <v>MA. VERLYN JEAL T.</v>
      </c>
      <c r="D27" s="48" t="s">
        <v>64</v>
      </c>
      <c r="E27" s="82"/>
      <c r="F27" s="55">
        <f>'advisory roster'!Y29</f>
        <v>0</v>
      </c>
      <c r="G27" s="48">
        <f>'advisory roster'!F29</f>
        <v>0</v>
      </c>
      <c r="H27" s="26">
        <v>21</v>
      </c>
      <c r="I27" s="26">
        <v>3</v>
      </c>
      <c r="J27" s="118">
        <v>90</v>
      </c>
      <c r="K27" s="118">
        <v>85</v>
      </c>
      <c r="L27" s="118">
        <v>82</v>
      </c>
      <c r="M27" s="118">
        <v>82</v>
      </c>
      <c r="N27" s="118">
        <v>86</v>
      </c>
      <c r="O27" s="118">
        <v>89</v>
      </c>
      <c r="P27" s="119">
        <v>80.2</v>
      </c>
      <c r="Q27" s="118">
        <v>90</v>
      </c>
      <c r="R27" s="118">
        <v>86</v>
      </c>
      <c r="S27" s="118">
        <v>88</v>
      </c>
      <c r="T27" s="120" t="s">
        <v>113</v>
      </c>
      <c r="U27" s="82"/>
      <c r="V27" s="56">
        <f t="shared" si="4"/>
        <v>86</v>
      </c>
      <c r="W27" s="59">
        <f t="shared" si="5"/>
        <v>85.86</v>
      </c>
      <c r="X27" s="48" t="b">
        <f t="shared" si="7"/>
        <v>0</v>
      </c>
      <c r="Y27" s="48">
        <f>RANK(W27,($W$9:$W$22,$W$25:$W$44),0)</f>
        <v>12</v>
      </c>
      <c r="Z27" s="31"/>
      <c r="AB27" s="50">
        <v>3</v>
      </c>
      <c r="AC27" s="51" t="str">
        <f>'advisory roster'!B29</f>
        <v>BALAGULAN</v>
      </c>
      <c r="AD27" s="27">
        <f t="shared" si="3"/>
        <v>19</v>
      </c>
      <c r="AE27" s="52" t="s">
        <v>17</v>
      </c>
      <c r="AF27" s="53" t="str">
        <f>'advisory roster'!D29</f>
        <v>MA. VERLYN JEAL T.</v>
      </c>
      <c r="AG27" s="118">
        <v>90</v>
      </c>
      <c r="AH27" s="118">
        <v>85</v>
      </c>
      <c r="AI27" s="118">
        <v>82</v>
      </c>
      <c r="AJ27" s="118">
        <v>82</v>
      </c>
      <c r="AK27" s="118">
        <v>86</v>
      </c>
      <c r="AL27" s="118">
        <v>89</v>
      </c>
      <c r="AM27" s="119">
        <v>80.2</v>
      </c>
      <c r="AN27" s="118">
        <v>90</v>
      </c>
      <c r="AO27" s="118">
        <v>86</v>
      </c>
      <c r="AP27" s="118">
        <v>88</v>
      </c>
      <c r="AQ27" s="120" t="s">
        <v>113</v>
      </c>
      <c r="AR27" s="48"/>
      <c r="AS27" s="57">
        <f t="shared" si="6"/>
        <v>86</v>
      </c>
      <c r="AT27" s="26">
        <v>3</v>
      </c>
      <c r="AU27" s="107"/>
      <c r="AV27" s="107"/>
      <c r="AW27" s="26">
        <v>3</v>
      </c>
      <c r="AX27" s="107"/>
      <c r="AY27" s="107"/>
      <c r="AZ27" s="26">
        <v>3</v>
      </c>
      <c r="BA27" s="107"/>
      <c r="BB27" s="107"/>
    </row>
    <row r="28" spans="1:54">
      <c r="A28" s="50">
        <v>4</v>
      </c>
      <c r="B28" s="51" t="str">
        <f>'advisory roster'!B30</f>
        <v>CABARDO</v>
      </c>
      <c r="C28" s="53" t="str">
        <f>'advisory roster'!D30</f>
        <v>NOEMI ANGEL S.</v>
      </c>
      <c r="D28" s="48" t="s">
        <v>64</v>
      </c>
      <c r="E28" s="82"/>
      <c r="F28" s="55">
        <f>'advisory roster'!Y30</f>
        <v>0</v>
      </c>
      <c r="G28" s="48">
        <f>'advisory roster'!F30</f>
        <v>0</v>
      </c>
      <c r="H28" s="26">
        <v>22</v>
      </c>
      <c r="I28" s="26">
        <v>4</v>
      </c>
      <c r="J28" s="118">
        <v>89</v>
      </c>
      <c r="K28" s="118">
        <v>82</v>
      </c>
      <c r="L28" s="118">
        <v>79</v>
      </c>
      <c r="M28" s="118">
        <v>81</v>
      </c>
      <c r="N28" s="118">
        <v>83</v>
      </c>
      <c r="O28" s="118">
        <v>88</v>
      </c>
      <c r="P28" s="119">
        <v>76.7</v>
      </c>
      <c r="Q28" s="118">
        <v>88</v>
      </c>
      <c r="R28" s="118">
        <v>84</v>
      </c>
      <c r="S28" s="118">
        <v>89</v>
      </c>
      <c r="T28" s="120" t="s">
        <v>113</v>
      </c>
      <c r="U28" s="82"/>
      <c r="V28" s="56">
        <f t="shared" si="4"/>
        <v>84</v>
      </c>
      <c r="W28" s="59">
        <f t="shared" si="5"/>
        <v>84.05</v>
      </c>
      <c r="X28" s="48" t="b">
        <f t="shared" si="7"/>
        <v>0</v>
      </c>
      <c r="Y28" s="48">
        <f>RANK(W28,($W$9:$W$22,$W$25:$W$44),0)</f>
        <v>25</v>
      </c>
      <c r="Z28" s="31"/>
      <c r="AB28" s="50">
        <v>4</v>
      </c>
      <c r="AC28" s="51" t="str">
        <f>'advisory roster'!B30</f>
        <v>CABARDO</v>
      </c>
      <c r="AD28" s="27">
        <f t="shared" si="3"/>
        <v>20</v>
      </c>
      <c r="AE28" s="58" t="s">
        <v>17</v>
      </c>
      <c r="AF28" s="53" t="str">
        <f>'advisory roster'!D30</f>
        <v>NOEMI ANGEL S.</v>
      </c>
      <c r="AG28" s="118">
        <v>89</v>
      </c>
      <c r="AH28" s="118">
        <v>82</v>
      </c>
      <c r="AI28" s="118">
        <v>79</v>
      </c>
      <c r="AJ28" s="118">
        <v>81</v>
      </c>
      <c r="AK28" s="118">
        <v>83</v>
      </c>
      <c r="AL28" s="118">
        <v>88</v>
      </c>
      <c r="AM28" s="119">
        <v>76.7</v>
      </c>
      <c r="AN28" s="118">
        <v>88</v>
      </c>
      <c r="AO28" s="118">
        <v>84</v>
      </c>
      <c r="AP28" s="118">
        <v>89</v>
      </c>
      <c r="AQ28" s="120" t="s">
        <v>113</v>
      </c>
      <c r="AR28" s="48"/>
      <c r="AS28" s="57">
        <f t="shared" si="6"/>
        <v>84</v>
      </c>
      <c r="AT28" s="26">
        <v>4</v>
      </c>
      <c r="AU28" s="107"/>
      <c r="AV28" s="107"/>
      <c r="AW28" s="26">
        <v>4</v>
      </c>
      <c r="AX28" s="107"/>
      <c r="AY28" s="107"/>
      <c r="AZ28" s="26">
        <v>4</v>
      </c>
      <c r="BA28" s="107"/>
      <c r="BB28" s="107"/>
    </row>
    <row r="29" spans="1:54">
      <c r="A29" s="50">
        <v>5</v>
      </c>
      <c r="B29" s="51" t="str">
        <f>'advisory roster'!B31</f>
        <v>CANETE</v>
      </c>
      <c r="C29" s="53" t="str">
        <f>'advisory roster'!D31</f>
        <v>SHAIRA BABES B.</v>
      </c>
      <c r="D29" s="48" t="s">
        <v>64</v>
      </c>
      <c r="E29" s="82"/>
      <c r="F29" s="55">
        <f>'advisory roster'!Y31</f>
        <v>0</v>
      </c>
      <c r="G29" s="48">
        <f>'advisory roster'!F31</f>
        <v>0</v>
      </c>
      <c r="H29" s="26">
        <v>23</v>
      </c>
      <c r="I29" s="26">
        <v>5</v>
      </c>
      <c r="J29" s="118">
        <v>91</v>
      </c>
      <c r="K29" s="118">
        <v>90</v>
      </c>
      <c r="L29" s="118">
        <v>84</v>
      </c>
      <c r="M29" s="118">
        <v>87</v>
      </c>
      <c r="N29" s="118">
        <v>86</v>
      </c>
      <c r="O29" s="118">
        <v>93</v>
      </c>
      <c r="P29" s="119">
        <v>82.7</v>
      </c>
      <c r="Q29" s="118">
        <v>86</v>
      </c>
      <c r="R29" s="118">
        <v>91</v>
      </c>
      <c r="S29" s="118">
        <v>94</v>
      </c>
      <c r="T29" s="120" t="s">
        <v>113</v>
      </c>
      <c r="U29" s="82"/>
      <c r="V29" s="56">
        <f t="shared" si="4"/>
        <v>88</v>
      </c>
      <c r="W29" s="59">
        <f t="shared" si="5"/>
        <v>88.36</v>
      </c>
      <c r="X29" s="48" t="b">
        <f t="shared" si="7"/>
        <v>0</v>
      </c>
      <c r="Y29" s="48">
        <f>RANK(W29,($W$9:$W$22,$W$25:$W$44),0)</f>
        <v>6</v>
      </c>
      <c r="Z29" s="31"/>
      <c r="AB29" s="50">
        <v>5</v>
      </c>
      <c r="AC29" s="51" t="str">
        <f>'advisory roster'!B31</f>
        <v>CANETE</v>
      </c>
      <c r="AD29" s="27">
        <f t="shared" si="3"/>
        <v>21</v>
      </c>
      <c r="AE29" s="52" t="s">
        <v>17</v>
      </c>
      <c r="AF29" s="53" t="str">
        <f>'advisory roster'!D31</f>
        <v>SHAIRA BABES B.</v>
      </c>
      <c r="AG29" s="118">
        <v>92</v>
      </c>
      <c r="AH29" s="118">
        <v>87</v>
      </c>
      <c r="AI29" s="118">
        <v>85</v>
      </c>
      <c r="AJ29" s="118">
        <v>89</v>
      </c>
      <c r="AK29" s="118">
        <v>83</v>
      </c>
      <c r="AL29" s="118">
        <v>88</v>
      </c>
      <c r="AM29" s="119">
        <v>83.95</v>
      </c>
      <c r="AN29" s="118">
        <v>88</v>
      </c>
      <c r="AO29" s="118">
        <v>90</v>
      </c>
      <c r="AP29" s="118">
        <v>92</v>
      </c>
      <c r="AQ29" s="120" t="s">
        <v>113</v>
      </c>
      <c r="AR29" s="48"/>
      <c r="AS29" s="57">
        <f t="shared" si="6"/>
        <v>88</v>
      </c>
      <c r="AT29" s="26">
        <v>5</v>
      </c>
      <c r="AU29" s="107"/>
      <c r="AV29" s="107"/>
      <c r="AW29" s="26">
        <v>5</v>
      </c>
      <c r="AX29" s="107"/>
      <c r="AY29" s="107"/>
      <c r="AZ29" s="26">
        <v>5</v>
      </c>
      <c r="BA29" s="107"/>
      <c r="BB29" s="107"/>
    </row>
    <row r="30" spans="1:54">
      <c r="A30" s="50">
        <v>6</v>
      </c>
      <c r="B30" s="51" t="str">
        <f>'advisory roster'!B32</f>
        <v>CORCINO</v>
      </c>
      <c r="C30" s="53" t="str">
        <f>'advisory roster'!D32</f>
        <v>RUSSEL CHRISTINE B.</v>
      </c>
      <c r="D30" s="48" t="s">
        <v>64</v>
      </c>
      <c r="E30" s="82"/>
      <c r="F30" s="55">
        <f>'advisory roster'!Y32</f>
        <v>0</v>
      </c>
      <c r="G30" s="48">
        <f>'advisory roster'!F32</f>
        <v>0</v>
      </c>
      <c r="H30" s="26">
        <v>24</v>
      </c>
      <c r="I30" s="26">
        <v>6</v>
      </c>
      <c r="J30" s="118">
        <v>96</v>
      </c>
      <c r="K30" s="118">
        <v>89</v>
      </c>
      <c r="L30" s="118">
        <v>94</v>
      </c>
      <c r="M30" s="118">
        <v>99</v>
      </c>
      <c r="N30" s="118">
        <v>95</v>
      </c>
      <c r="O30" s="118">
        <v>97</v>
      </c>
      <c r="P30" s="119">
        <v>97</v>
      </c>
      <c r="Q30" s="118">
        <v>98</v>
      </c>
      <c r="R30" s="118">
        <v>92</v>
      </c>
      <c r="S30" s="118">
        <v>96</v>
      </c>
      <c r="T30" s="120" t="s">
        <v>113</v>
      </c>
      <c r="U30" s="82"/>
      <c r="V30" s="56">
        <f t="shared" si="4"/>
        <v>89</v>
      </c>
      <c r="W30" s="59">
        <f t="shared" si="5"/>
        <v>95.62</v>
      </c>
      <c r="X30" s="48" t="str">
        <f t="shared" si="7"/>
        <v>1st Honor</v>
      </c>
      <c r="Y30" s="48">
        <f>RANK(W30,($W$9:$W$22,$W$25:$W$44),0)</f>
        <v>1</v>
      </c>
      <c r="Z30" s="31"/>
      <c r="AB30" s="50">
        <v>6</v>
      </c>
      <c r="AC30" s="51" t="str">
        <f>'advisory roster'!B32</f>
        <v>CORCINO</v>
      </c>
      <c r="AD30" s="27">
        <f t="shared" si="3"/>
        <v>22</v>
      </c>
      <c r="AE30" s="58" t="s">
        <v>17</v>
      </c>
      <c r="AF30" s="53" t="str">
        <f>'advisory roster'!D32</f>
        <v>RUSSEL CHRISTINE B.</v>
      </c>
      <c r="AG30" s="118">
        <v>92</v>
      </c>
      <c r="AH30" s="118">
        <v>87</v>
      </c>
      <c r="AI30" s="118">
        <v>82</v>
      </c>
      <c r="AJ30" s="118">
        <v>90</v>
      </c>
      <c r="AK30" s="118">
        <v>88</v>
      </c>
      <c r="AL30" s="118">
        <v>88</v>
      </c>
      <c r="AM30" s="119">
        <v>81.350000000000009</v>
      </c>
      <c r="AN30" s="118">
        <v>97</v>
      </c>
      <c r="AO30" s="118">
        <v>92</v>
      </c>
      <c r="AP30" s="118">
        <v>93</v>
      </c>
      <c r="AQ30" s="120" t="s">
        <v>113</v>
      </c>
      <c r="AR30" s="48"/>
      <c r="AS30" s="57">
        <f t="shared" si="6"/>
        <v>89</v>
      </c>
      <c r="AT30" s="26">
        <v>6</v>
      </c>
      <c r="AU30" s="107"/>
      <c r="AV30" s="107"/>
      <c r="AW30" s="26">
        <v>6</v>
      </c>
      <c r="AX30" s="107"/>
      <c r="AY30" s="107"/>
      <c r="AZ30" s="26">
        <v>6</v>
      </c>
      <c r="BA30" s="107"/>
      <c r="BB30" s="107"/>
    </row>
    <row r="31" spans="1:54">
      <c r="A31" s="50">
        <v>7</v>
      </c>
      <c r="B31" s="51" t="str">
        <f>'advisory roster'!B33</f>
        <v>DECIERDO</v>
      </c>
      <c r="C31" s="53" t="str">
        <f>'advisory roster'!D33</f>
        <v>SHEILA MAY M.</v>
      </c>
      <c r="D31" s="48" t="s">
        <v>64</v>
      </c>
      <c r="E31" s="82"/>
      <c r="F31" s="55">
        <f>'advisory roster'!Y33</f>
        <v>0</v>
      </c>
      <c r="G31" s="48">
        <f>'advisory roster'!F33</f>
        <v>0</v>
      </c>
      <c r="H31" s="26">
        <v>25</v>
      </c>
      <c r="I31" s="26">
        <v>7</v>
      </c>
      <c r="J31" s="118">
        <v>90</v>
      </c>
      <c r="K31" s="118">
        <v>82</v>
      </c>
      <c r="L31" s="118">
        <v>80</v>
      </c>
      <c r="M31" s="118">
        <v>83</v>
      </c>
      <c r="N31" s="118">
        <v>86</v>
      </c>
      <c r="O31" s="118">
        <v>94</v>
      </c>
      <c r="P31" s="119">
        <v>80.7</v>
      </c>
      <c r="Q31" s="118">
        <v>91</v>
      </c>
      <c r="R31" s="118">
        <v>91</v>
      </c>
      <c r="S31" s="118">
        <v>90</v>
      </c>
      <c r="T31" s="120" t="s">
        <v>113</v>
      </c>
      <c r="U31" s="82"/>
      <c r="V31" s="56">
        <f t="shared" si="4"/>
        <v>86</v>
      </c>
      <c r="W31" s="59">
        <f t="shared" si="5"/>
        <v>86.67</v>
      </c>
      <c r="X31" s="48" t="b">
        <f t="shared" si="7"/>
        <v>0</v>
      </c>
      <c r="Y31" s="48">
        <f>RANK(W31,($W$9:$W$22,$W$25:$W$44),0)</f>
        <v>11</v>
      </c>
      <c r="Z31" s="31"/>
      <c r="AB31" s="50">
        <v>7</v>
      </c>
      <c r="AC31" s="51" t="str">
        <f>'advisory roster'!B33</f>
        <v>DECIERDO</v>
      </c>
      <c r="AD31" s="27">
        <f t="shared" si="3"/>
        <v>23</v>
      </c>
      <c r="AE31" s="52" t="s">
        <v>17</v>
      </c>
      <c r="AF31" s="53" t="str">
        <f>'advisory roster'!D33</f>
        <v>SHEILA MAY M.</v>
      </c>
      <c r="AG31" s="118">
        <v>90</v>
      </c>
      <c r="AH31" s="118">
        <v>85</v>
      </c>
      <c r="AI31" s="118">
        <v>82</v>
      </c>
      <c r="AJ31" s="118">
        <v>82</v>
      </c>
      <c r="AK31" s="118">
        <v>86</v>
      </c>
      <c r="AL31" s="118">
        <v>89</v>
      </c>
      <c r="AM31" s="119">
        <v>80.2</v>
      </c>
      <c r="AN31" s="118">
        <v>90</v>
      </c>
      <c r="AO31" s="118">
        <v>86</v>
      </c>
      <c r="AP31" s="118">
        <v>88</v>
      </c>
      <c r="AQ31" s="120" t="s">
        <v>113</v>
      </c>
      <c r="AR31" s="48"/>
      <c r="AS31" s="57">
        <f t="shared" si="6"/>
        <v>86</v>
      </c>
      <c r="AT31" s="26">
        <v>7</v>
      </c>
      <c r="AU31" s="107"/>
      <c r="AV31" s="107"/>
      <c r="AW31" s="26">
        <v>7</v>
      </c>
      <c r="AX31" s="107"/>
      <c r="AY31" s="107"/>
      <c r="AZ31" s="26">
        <v>7</v>
      </c>
      <c r="BA31" s="107"/>
      <c r="BB31" s="107"/>
    </row>
    <row r="32" spans="1:54">
      <c r="A32" s="50">
        <v>8</v>
      </c>
      <c r="B32" s="51" t="str">
        <f>'advisory roster'!B34</f>
        <v>DEGAMO</v>
      </c>
      <c r="C32" s="53" t="str">
        <f>'advisory roster'!D34</f>
        <v>RUTH JEANNE J.</v>
      </c>
      <c r="D32" s="48" t="s">
        <v>64</v>
      </c>
      <c r="E32" s="82"/>
      <c r="F32" s="55">
        <f>'advisory roster'!Y34</f>
        <v>0</v>
      </c>
      <c r="G32" s="48">
        <f>'advisory roster'!F34</f>
        <v>0</v>
      </c>
      <c r="H32" s="26">
        <v>26</v>
      </c>
      <c r="I32" s="26">
        <v>8</v>
      </c>
      <c r="J32" s="118">
        <v>89</v>
      </c>
      <c r="K32" s="118">
        <v>85</v>
      </c>
      <c r="L32" s="118">
        <v>82</v>
      </c>
      <c r="M32" s="118">
        <v>85</v>
      </c>
      <c r="N32" s="118">
        <v>75</v>
      </c>
      <c r="O32" s="118">
        <v>92</v>
      </c>
      <c r="P32" s="119">
        <v>80.400000000000006</v>
      </c>
      <c r="Q32" s="118">
        <v>93</v>
      </c>
      <c r="R32" s="118">
        <v>89</v>
      </c>
      <c r="S32" s="118">
        <v>91</v>
      </c>
      <c r="T32" s="120" t="s">
        <v>113</v>
      </c>
      <c r="U32" s="82"/>
      <c r="V32" s="56">
        <f t="shared" si="4"/>
        <v>84</v>
      </c>
      <c r="W32" s="59">
        <f t="shared" si="5"/>
        <v>85.42</v>
      </c>
      <c r="X32" s="48" t="b">
        <f t="shared" si="7"/>
        <v>0</v>
      </c>
      <c r="Y32" s="48">
        <f>RANK(W32,($W$9:$W$22,$W$25:$W$44),0)</f>
        <v>15</v>
      </c>
      <c r="Z32" s="31"/>
      <c r="AB32" s="50">
        <v>8</v>
      </c>
      <c r="AC32" s="51" t="str">
        <f>'advisory roster'!B34</f>
        <v>DEGAMO</v>
      </c>
      <c r="AD32" s="27">
        <f t="shared" si="3"/>
        <v>24</v>
      </c>
      <c r="AE32" s="58" t="s">
        <v>17</v>
      </c>
      <c r="AF32" s="53" t="str">
        <f>'advisory roster'!D34</f>
        <v>RUTH JEANNE J.</v>
      </c>
      <c r="AG32" s="118">
        <v>89</v>
      </c>
      <c r="AH32" s="118">
        <v>82</v>
      </c>
      <c r="AI32" s="118">
        <v>79</v>
      </c>
      <c r="AJ32" s="118">
        <v>81</v>
      </c>
      <c r="AK32" s="118">
        <v>83</v>
      </c>
      <c r="AL32" s="118">
        <v>88</v>
      </c>
      <c r="AM32" s="119">
        <v>76.7</v>
      </c>
      <c r="AN32" s="118">
        <v>88</v>
      </c>
      <c r="AO32" s="118">
        <v>84</v>
      </c>
      <c r="AP32" s="118">
        <v>89</v>
      </c>
      <c r="AQ32" s="120" t="s">
        <v>113</v>
      </c>
      <c r="AR32" s="48"/>
      <c r="AS32" s="57">
        <f t="shared" si="6"/>
        <v>84</v>
      </c>
      <c r="AT32" s="26">
        <v>8</v>
      </c>
      <c r="AU32" s="107"/>
      <c r="AV32" s="107"/>
      <c r="AW32" s="26">
        <v>8</v>
      </c>
      <c r="AX32" s="107"/>
      <c r="AY32" s="107"/>
      <c r="AZ32" s="26">
        <v>8</v>
      </c>
      <c r="BA32" s="107"/>
      <c r="BB32" s="107"/>
    </row>
    <row r="33" spans="1:54">
      <c r="A33" s="50">
        <v>9</v>
      </c>
      <c r="B33" s="51" t="str">
        <f>'advisory roster'!B35</f>
        <v>GONZAGA</v>
      </c>
      <c r="C33" s="53" t="str">
        <f>'advisory roster'!D35</f>
        <v>MICHELLE ANGELA</v>
      </c>
      <c r="D33" s="48" t="s">
        <v>64</v>
      </c>
      <c r="E33" s="82"/>
      <c r="F33" s="55">
        <f>'advisory roster'!Y35</f>
        <v>0</v>
      </c>
      <c r="G33" s="48">
        <f>'advisory roster'!F35</f>
        <v>0</v>
      </c>
      <c r="H33" s="26">
        <v>27</v>
      </c>
      <c r="I33" s="26">
        <v>9</v>
      </c>
      <c r="J33" s="118">
        <v>88</v>
      </c>
      <c r="K33" s="118">
        <v>79</v>
      </c>
      <c r="L33" s="118">
        <v>78</v>
      </c>
      <c r="M33" s="118">
        <v>82</v>
      </c>
      <c r="N33" s="118">
        <v>84</v>
      </c>
      <c r="O33" s="118">
        <v>86</v>
      </c>
      <c r="P33" s="119">
        <v>81.8</v>
      </c>
      <c r="Q33" s="118">
        <v>93</v>
      </c>
      <c r="R33" s="118">
        <v>88</v>
      </c>
      <c r="S33" s="118">
        <v>92</v>
      </c>
      <c r="T33" s="120" t="s">
        <v>113</v>
      </c>
      <c r="U33" s="82"/>
      <c r="V33" s="56">
        <f t="shared" si="4"/>
        <v>88</v>
      </c>
      <c r="W33" s="59">
        <f t="shared" si="5"/>
        <v>85.06</v>
      </c>
      <c r="X33" s="48" t="b">
        <f t="shared" si="7"/>
        <v>0</v>
      </c>
      <c r="Y33" s="48">
        <f>RANK(W33,($W$9:$W$22,$W$25:$W$44),0)</f>
        <v>17</v>
      </c>
      <c r="Z33" s="31"/>
      <c r="AB33" s="50">
        <v>9</v>
      </c>
      <c r="AC33" s="51" t="str">
        <f>'advisory roster'!B35</f>
        <v>GONZAGA</v>
      </c>
      <c r="AD33" s="27">
        <f t="shared" si="3"/>
        <v>25</v>
      </c>
      <c r="AE33" s="52" t="s">
        <v>17</v>
      </c>
      <c r="AF33" s="53" t="str">
        <f>'advisory roster'!D35</f>
        <v>MICHELLE ANGELA</v>
      </c>
      <c r="AG33" s="118">
        <v>91</v>
      </c>
      <c r="AH33" s="118">
        <v>90</v>
      </c>
      <c r="AI33" s="118">
        <v>84</v>
      </c>
      <c r="AJ33" s="118">
        <v>87</v>
      </c>
      <c r="AK33" s="118">
        <v>86</v>
      </c>
      <c r="AL33" s="118">
        <v>93</v>
      </c>
      <c r="AM33" s="119">
        <v>82.7</v>
      </c>
      <c r="AN33" s="118">
        <v>86</v>
      </c>
      <c r="AO33" s="118">
        <v>91</v>
      </c>
      <c r="AP33" s="118">
        <v>94</v>
      </c>
      <c r="AQ33" s="120" t="s">
        <v>113</v>
      </c>
      <c r="AR33" s="48"/>
      <c r="AS33" s="57">
        <f t="shared" si="6"/>
        <v>88</v>
      </c>
      <c r="AT33" s="26">
        <v>9</v>
      </c>
      <c r="AU33" s="107"/>
      <c r="AV33" s="107"/>
      <c r="AW33" s="26">
        <v>9</v>
      </c>
      <c r="AX33" s="107"/>
      <c r="AY33" s="107"/>
      <c r="AZ33" s="26">
        <v>9</v>
      </c>
      <c r="BA33" s="107"/>
      <c r="BB33" s="107"/>
    </row>
    <row r="34" spans="1:54">
      <c r="A34" s="50">
        <v>10</v>
      </c>
      <c r="B34" s="51" t="str">
        <f>'advisory roster'!B36</f>
        <v>LANARIA</v>
      </c>
      <c r="C34" s="53" t="str">
        <f>'advisory roster'!D36</f>
        <v>LOUISE KATE D.</v>
      </c>
      <c r="D34" s="48" t="s">
        <v>64</v>
      </c>
      <c r="E34" s="82"/>
      <c r="F34" s="55">
        <f>'advisory roster'!Y36</f>
        <v>0</v>
      </c>
      <c r="G34" s="48">
        <f>'advisory roster'!F36</f>
        <v>0</v>
      </c>
      <c r="H34" s="26">
        <v>28</v>
      </c>
      <c r="I34" s="26">
        <v>10</v>
      </c>
      <c r="J34" s="118">
        <v>88</v>
      </c>
      <c r="K34" s="118">
        <v>80</v>
      </c>
      <c r="L34" s="118">
        <v>78</v>
      </c>
      <c r="M34" s="118">
        <v>76</v>
      </c>
      <c r="N34" s="118">
        <v>84</v>
      </c>
      <c r="O34" s="118">
        <v>89</v>
      </c>
      <c r="P34" s="119">
        <v>78.3</v>
      </c>
      <c r="Q34" s="118">
        <v>93</v>
      </c>
      <c r="R34" s="118">
        <v>87</v>
      </c>
      <c r="S34" s="118">
        <v>89</v>
      </c>
      <c r="T34" s="120" t="s">
        <v>113</v>
      </c>
      <c r="U34" s="82"/>
      <c r="V34" s="56">
        <f t="shared" si="4"/>
        <v>95</v>
      </c>
      <c r="W34" s="59">
        <f t="shared" si="5"/>
        <v>83.87</v>
      </c>
      <c r="X34" s="48" t="b">
        <f t="shared" si="7"/>
        <v>0</v>
      </c>
      <c r="Y34" s="48">
        <f>RANK(W34,($W$9:$W$22,$W$25:$W$44),0)</f>
        <v>26</v>
      </c>
      <c r="Z34" s="31"/>
      <c r="AB34" s="50">
        <v>10</v>
      </c>
      <c r="AC34" s="51" t="str">
        <f>'advisory roster'!B36</f>
        <v>LANARIA</v>
      </c>
      <c r="AD34" s="27">
        <f t="shared" si="3"/>
        <v>26</v>
      </c>
      <c r="AE34" s="58" t="s">
        <v>17</v>
      </c>
      <c r="AF34" s="53" t="str">
        <f>'advisory roster'!D36</f>
        <v>LOUISE KATE D.</v>
      </c>
      <c r="AG34" s="118">
        <v>96</v>
      </c>
      <c r="AH34" s="118">
        <v>89</v>
      </c>
      <c r="AI34" s="118">
        <v>94</v>
      </c>
      <c r="AJ34" s="118">
        <v>99</v>
      </c>
      <c r="AK34" s="118">
        <v>95</v>
      </c>
      <c r="AL34" s="118">
        <v>97</v>
      </c>
      <c r="AM34" s="119">
        <v>97</v>
      </c>
      <c r="AN34" s="118">
        <v>98</v>
      </c>
      <c r="AO34" s="118">
        <v>92</v>
      </c>
      <c r="AP34" s="118">
        <v>96</v>
      </c>
      <c r="AQ34" s="120" t="s">
        <v>113</v>
      </c>
      <c r="AR34" s="48"/>
      <c r="AS34" s="57">
        <f t="shared" si="6"/>
        <v>95</v>
      </c>
      <c r="AT34" s="26">
        <v>10</v>
      </c>
      <c r="AU34" s="107"/>
      <c r="AV34" s="107"/>
      <c r="AW34" s="26">
        <v>10</v>
      </c>
      <c r="AX34" s="107"/>
      <c r="AY34" s="107"/>
      <c r="AZ34" s="26">
        <v>10</v>
      </c>
      <c r="BA34" s="107"/>
      <c r="BB34" s="107"/>
    </row>
    <row r="35" spans="1:54">
      <c r="A35" s="50">
        <v>11</v>
      </c>
      <c r="B35" s="51" t="str">
        <f>'advisory roster'!B37</f>
        <v>LEROUX</v>
      </c>
      <c r="C35" s="53" t="str">
        <f>'advisory roster'!D37</f>
        <v>EUGENIE</v>
      </c>
      <c r="D35" s="48" t="s">
        <v>64</v>
      </c>
      <c r="E35" s="82"/>
      <c r="F35" s="55">
        <f>'advisory roster'!Y37</f>
        <v>0</v>
      </c>
      <c r="G35" s="48">
        <f>'advisory roster'!F37</f>
        <v>0</v>
      </c>
      <c r="H35" s="26">
        <v>29</v>
      </c>
      <c r="I35" s="26">
        <v>11</v>
      </c>
      <c r="J35" s="118"/>
      <c r="K35" s="118"/>
      <c r="L35" s="118"/>
      <c r="M35" s="118"/>
      <c r="N35" s="118"/>
      <c r="O35" s="118"/>
      <c r="P35" s="119"/>
      <c r="Q35" s="118"/>
      <c r="R35" s="118"/>
      <c r="S35" s="118"/>
      <c r="T35" s="120"/>
      <c r="U35" s="82"/>
      <c r="V35" s="56">
        <f t="shared" si="4"/>
        <v>87</v>
      </c>
      <c r="W35" s="59">
        <f t="shared" si="5"/>
        <v>0</v>
      </c>
      <c r="X35" s="48" t="b">
        <f t="shared" si="7"/>
        <v>0</v>
      </c>
      <c r="Y35" s="48">
        <f>RANK(W35,($W$9:$W$22,$W$25:$W$44),0)</f>
        <v>31</v>
      </c>
      <c r="Z35" s="31"/>
      <c r="AB35" s="50">
        <v>11</v>
      </c>
      <c r="AC35" s="51" t="str">
        <f>'advisory roster'!B37</f>
        <v>LEROUX</v>
      </c>
      <c r="AD35" s="27">
        <f t="shared" si="3"/>
        <v>27</v>
      </c>
      <c r="AE35" s="52" t="s">
        <v>17</v>
      </c>
      <c r="AF35" s="53" t="str">
        <f>'advisory roster'!D37</f>
        <v>EUGENIE</v>
      </c>
      <c r="AG35" s="118">
        <v>90</v>
      </c>
      <c r="AH35" s="118">
        <v>82</v>
      </c>
      <c r="AI35" s="118">
        <v>80</v>
      </c>
      <c r="AJ35" s="118">
        <v>83</v>
      </c>
      <c r="AK35" s="118">
        <v>86</v>
      </c>
      <c r="AL35" s="118">
        <v>94</v>
      </c>
      <c r="AM35" s="119">
        <v>80.7</v>
      </c>
      <c r="AN35" s="118">
        <v>91</v>
      </c>
      <c r="AO35" s="118">
        <v>91</v>
      </c>
      <c r="AP35" s="118">
        <v>90</v>
      </c>
      <c r="AQ35" s="120" t="s">
        <v>113</v>
      </c>
      <c r="AR35" s="48"/>
      <c r="AS35" s="57">
        <f t="shared" si="6"/>
        <v>87</v>
      </c>
      <c r="AT35" s="26">
        <v>11</v>
      </c>
      <c r="AU35" s="107"/>
      <c r="AV35" s="107"/>
      <c r="AW35" s="26">
        <v>11</v>
      </c>
      <c r="AX35" s="107"/>
      <c r="AY35" s="107"/>
      <c r="AZ35" s="26">
        <v>11</v>
      </c>
      <c r="BA35" s="107"/>
      <c r="BB35" s="107"/>
    </row>
    <row r="36" spans="1:54">
      <c r="A36" s="50">
        <v>12</v>
      </c>
      <c r="B36" s="51" t="str">
        <f>'advisory roster'!B38</f>
        <v>MACABATO</v>
      </c>
      <c r="C36" s="53" t="str">
        <f>'advisory roster'!D38</f>
        <v>BAI KHALIQA ANISHA M.</v>
      </c>
      <c r="D36" s="48" t="s">
        <v>64</v>
      </c>
      <c r="E36" s="82"/>
      <c r="F36" s="55">
        <f>'advisory roster'!Y38</f>
        <v>0</v>
      </c>
      <c r="G36" s="48">
        <f>'advisory roster'!F38</f>
        <v>0</v>
      </c>
      <c r="H36" s="26">
        <v>30</v>
      </c>
      <c r="I36" s="26">
        <v>12</v>
      </c>
      <c r="J36" s="118">
        <v>89</v>
      </c>
      <c r="K36" s="118">
        <v>80</v>
      </c>
      <c r="L36" s="118">
        <v>79</v>
      </c>
      <c r="M36" s="118">
        <v>79</v>
      </c>
      <c r="N36" s="118">
        <v>82</v>
      </c>
      <c r="O36" s="118">
        <v>88</v>
      </c>
      <c r="P36" s="119">
        <v>77.7</v>
      </c>
      <c r="Q36" s="118">
        <v>82</v>
      </c>
      <c r="R36" s="118">
        <v>88</v>
      </c>
      <c r="S36" s="118">
        <v>91</v>
      </c>
      <c r="T36" s="120" t="s">
        <v>113</v>
      </c>
      <c r="U36" s="82"/>
      <c r="V36" s="56">
        <f t="shared" si="4"/>
        <v>86</v>
      </c>
      <c r="W36" s="59">
        <f t="shared" si="5"/>
        <v>83.52</v>
      </c>
      <c r="X36" s="48" t="b">
        <f t="shared" si="7"/>
        <v>0</v>
      </c>
      <c r="Y36" s="48">
        <f>RANK(W36,($W$9:$W$22,$W$25:$W$44),0)</f>
        <v>27</v>
      </c>
      <c r="Z36" s="31"/>
      <c r="AB36" s="50">
        <v>12</v>
      </c>
      <c r="AC36" s="51" t="str">
        <f>'advisory roster'!B38</f>
        <v>MACABATO</v>
      </c>
      <c r="AD36" s="27">
        <f t="shared" si="3"/>
        <v>28</v>
      </c>
      <c r="AE36" s="58" t="s">
        <v>17</v>
      </c>
      <c r="AF36" s="53" t="str">
        <f>'advisory roster'!D38</f>
        <v>BAI KHALIQA ANISHA M.</v>
      </c>
      <c r="AG36" s="118">
        <v>89</v>
      </c>
      <c r="AH36" s="118">
        <v>85</v>
      </c>
      <c r="AI36" s="118">
        <v>82</v>
      </c>
      <c r="AJ36" s="118">
        <v>85</v>
      </c>
      <c r="AK36" s="118">
        <v>75</v>
      </c>
      <c r="AL36" s="118">
        <v>92</v>
      </c>
      <c r="AM36" s="119">
        <v>80.400000000000006</v>
      </c>
      <c r="AN36" s="118">
        <v>93</v>
      </c>
      <c r="AO36" s="118">
        <v>89</v>
      </c>
      <c r="AP36" s="118">
        <v>91</v>
      </c>
      <c r="AQ36" s="120" t="s">
        <v>113</v>
      </c>
      <c r="AR36" s="48"/>
      <c r="AS36" s="57">
        <f t="shared" si="6"/>
        <v>86</v>
      </c>
      <c r="AT36" s="26">
        <v>12</v>
      </c>
      <c r="AU36" s="107"/>
      <c r="AV36" s="107"/>
      <c r="AW36" s="26">
        <v>12</v>
      </c>
      <c r="AX36" s="107"/>
      <c r="AY36" s="107"/>
      <c r="AZ36" s="26">
        <v>12</v>
      </c>
      <c r="BA36" s="107"/>
      <c r="BB36" s="107"/>
    </row>
    <row r="37" spans="1:54">
      <c r="A37" s="50">
        <v>13</v>
      </c>
      <c r="B37" s="51" t="str">
        <f>'advisory roster'!B39</f>
        <v>MANGOMPIA</v>
      </c>
      <c r="C37" s="53" t="str">
        <f>'advisory roster'!D39</f>
        <v>HAFSHA JUNNAYAH L..</v>
      </c>
      <c r="D37" s="48" t="s">
        <v>64</v>
      </c>
      <c r="E37" s="82"/>
      <c r="F37" s="55">
        <f>'advisory roster'!Y39</f>
        <v>0</v>
      </c>
      <c r="G37" s="48">
        <f>'advisory roster'!F39</f>
        <v>0</v>
      </c>
      <c r="H37" s="26">
        <v>31</v>
      </c>
      <c r="I37" s="26">
        <v>13</v>
      </c>
      <c r="J37" s="118">
        <v>91</v>
      </c>
      <c r="K37" s="118">
        <v>84</v>
      </c>
      <c r="L37" s="118">
        <v>79</v>
      </c>
      <c r="M37" s="118">
        <v>82</v>
      </c>
      <c r="N37" s="118">
        <v>81</v>
      </c>
      <c r="O37" s="118">
        <v>85</v>
      </c>
      <c r="P37" s="119">
        <v>79.099999999999994</v>
      </c>
      <c r="Q37" s="118">
        <v>88</v>
      </c>
      <c r="R37" s="118">
        <v>90</v>
      </c>
      <c r="S37" s="118">
        <v>91</v>
      </c>
      <c r="T37" s="120" t="s">
        <v>113</v>
      </c>
      <c r="U37" s="82"/>
      <c r="V37" s="56">
        <f t="shared" si="4"/>
        <v>85</v>
      </c>
      <c r="W37" s="59">
        <f t="shared" si="5"/>
        <v>84.93</v>
      </c>
      <c r="X37" s="48" t="b">
        <f t="shared" si="7"/>
        <v>0</v>
      </c>
      <c r="Y37" s="48">
        <f>RANK(W37,($W$9:$W$22,$W$25:$W$44),0)</f>
        <v>19</v>
      </c>
      <c r="Z37" s="31"/>
      <c r="AB37" s="50">
        <v>13</v>
      </c>
      <c r="AC37" s="51" t="str">
        <f>'advisory roster'!B39</f>
        <v>MANGOMPIA</v>
      </c>
      <c r="AD37" s="27">
        <f t="shared" si="3"/>
        <v>29</v>
      </c>
      <c r="AE37" s="52" t="s">
        <v>17</v>
      </c>
      <c r="AF37" s="53" t="str">
        <f>'advisory roster'!D39</f>
        <v>HAFSHA JUNNAYAH L..</v>
      </c>
      <c r="AG37" s="118">
        <v>88</v>
      </c>
      <c r="AH37" s="118">
        <v>79</v>
      </c>
      <c r="AI37" s="118">
        <v>78</v>
      </c>
      <c r="AJ37" s="118">
        <v>82</v>
      </c>
      <c r="AK37" s="118">
        <v>84</v>
      </c>
      <c r="AL37" s="118">
        <v>86</v>
      </c>
      <c r="AM37" s="119">
        <v>81.8</v>
      </c>
      <c r="AN37" s="118">
        <v>93</v>
      </c>
      <c r="AO37" s="118">
        <v>88</v>
      </c>
      <c r="AP37" s="118">
        <v>92</v>
      </c>
      <c r="AQ37" s="120" t="s">
        <v>113</v>
      </c>
      <c r="AR37" s="48"/>
      <c r="AS37" s="57">
        <f t="shared" si="6"/>
        <v>85</v>
      </c>
      <c r="AT37" s="26">
        <v>13</v>
      </c>
      <c r="AU37" s="107"/>
      <c r="AV37" s="107"/>
      <c r="AW37" s="26">
        <v>13</v>
      </c>
      <c r="AX37" s="107"/>
      <c r="AY37" s="107"/>
      <c r="AZ37" s="26">
        <v>13</v>
      </c>
      <c r="BA37" s="107"/>
      <c r="BB37" s="107"/>
    </row>
    <row r="38" spans="1:54">
      <c r="A38" s="50">
        <v>14</v>
      </c>
      <c r="B38" s="51" t="str">
        <f>'advisory roster'!B40</f>
        <v>MENDOZA</v>
      </c>
      <c r="C38" s="53" t="str">
        <f>'advisory roster'!D40</f>
        <v>ELLA JOAN P.</v>
      </c>
      <c r="D38" s="48" t="s">
        <v>64</v>
      </c>
      <c r="E38" s="82"/>
      <c r="F38" s="55">
        <f>'advisory roster'!Y40</f>
        <v>0</v>
      </c>
      <c r="G38" s="48">
        <f>'advisory roster'!F40</f>
        <v>0</v>
      </c>
      <c r="H38" s="26">
        <v>32</v>
      </c>
      <c r="I38" s="26">
        <v>14</v>
      </c>
      <c r="J38" s="118">
        <v>86</v>
      </c>
      <c r="K38" s="118">
        <v>80</v>
      </c>
      <c r="L38" s="118">
        <v>77</v>
      </c>
      <c r="M38" s="118">
        <v>88</v>
      </c>
      <c r="N38" s="118">
        <v>81</v>
      </c>
      <c r="O38" s="118">
        <v>82</v>
      </c>
      <c r="P38" s="119">
        <v>77.7</v>
      </c>
      <c r="Q38" s="118">
        <v>85</v>
      </c>
      <c r="R38" s="118">
        <v>81</v>
      </c>
      <c r="S38" s="118">
        <v>87</v>
      </c>
      <c r="T38" s="120" t="s">
        <v>113</v>
      </c>
      <c r="U38" s="82"/>
      <c r="V38" s="56">
        <f t="shared" si="4"/>
        <v>84</v>
      </c>
      <c r="W38" s="59">
        <f t="shared" si="5"/>
        <v>83.05</v>
      </c>
      <c r="X38" s="48" t="b">
        <f t="shared" si="7"/>
        <v>0</v>
      </c>
      <c r="Y38" s="48">
        <f>RANK(W38,($W$9:$W$22,$W$25:$W$44),0)</f>
        <v>29</v>
      </c>
      <c r="Z38" s="31"/>
      <c r="AB38" s="50">
        <v>14</v>
      </c>
      <c r="AC38" s="51" t="str">
        <f>'advisory roster'!B40</f>
        <v>MENDOZA</v>
      </c>
      <c r="AD38" s="27">
        <f t="shared" si="3"/>
        <v>30</v>
      </c>
      <c r="AE38" s="58" t="s">
        <v>17</v>
      </c>
      <c r="AF38" s="53" t="str">
        <f>'advisory roster'!D40</f>
        <v>ELLA JOAN P.</v>
      </c>
      <c r="AG38" s="118">
        <v>88</v>
      </c>
      <c r="AH38" s="118">
        <v>80</v>
      </c>
      <c r="AI38" s="118">
        <v>78</v>
      </c>
      <c r="AJ38" s="118">
        <v>76</v>
      </c>
      <c r="AK38" s="118">
        <v>84</v>
      </c>
      <c r="AL38" s="118">
        <v>89</v>
      </c>
      <c r="AM38" s="119">
        <v>78.3</v>
      </c>
      <c r="AN38" s="118">
        <v>93</v>
      </c>
      <c r="AO38" s="118">
        <v>87</v>
      </c>
      <c r="AP38" s="118">
        <v>89</v>
      </c>
      <c r="AQ38" s="120" t="s">
        <v>113</v>
      </c>
      <c r="AR38" s="48"/>
      <c r="AS38" s="57">
        <f t="shared" si="6"/>
        <v>84</v>
      </c>
      <c r="AT38" s="26">
        <v>14</v>
      </c>
      <c r="AU38" s="107"/>
      <c r="AV38" s="107"/>
      <c r="AW38" s="26">
        <v>14</v>
      </c>
      <c r="AX38" s="107"/>
      <c r="AY38" s="107"/>
      <c r="AZ38" s="26">
        <v>14</v>
      </c>
      <c r="BA38" s="107"/>
      <c r="BB38" s="107"/>
    </row>
    <row r="39" spans="1:54">
      <c r="A39" s="50">
        <v>15</v>
      </c>
      <c r="B39" s="51" t="str">
        <f>'advisory roster'!B41</f>
        <v>PANES</v>
      </c>
      <c r="C39" s="53" t="str">
        <f>'advisory roster'!D41</f>
        <v>DANIELLE GRACIA D.</v>
      </c>
      <c r="D39" s="48" t="s">
        <v>64</v>
      </c>
      <c r="E39" s="82"/>
      <c r="F39" s="55">
        <f>'advisory roster'!Y41</f>
        <v>0</v>
      </c>
      <c r="G39" s="48">
        <f>'advisory roster'!F41</f>
        <v>0</v>
      </c>
      <c r="H39" s="26">
        <v>33</v>
      </c>
      <c r="I39" s="26">
        <v>15</v>
      </c>
      <c r="J39" s="118">
        <v>88</v>
      </c>
      <c r="K39" s="118">
        <v>83</v>
      </c>
      <c r="L39" s="118">
        <v>80</v>
      </c>
      <c r="M39" s="118">
        <v>79</v>
      </c>
      <c r="N39" s="118">
        <v>82</v>
      </c>
      <c r="O39" s="118">
        <v>87</v>
      </c>
      <c r="P39" s="119">
        <v>79.55</v>
      </c>
      <c r="Q39" s="118">
        <v>81</v>
      </c>
      <c r="R39" s="118">
        <v>87</v>
      </c>
      <c r="S39" s="118">
        <v>88</v>
      </c>
      <c r="T39" s="120" t="s">
        <v>113</v>
      </c>
      <c r="U39" s="82"/>
      <c r="V39" s="56">
        <f t="shared" si="4"/>
        <v>87</v>
      </c>
      <c r="W39" s="59">
        <f t="shared" si="5"/>
        <v>83.35</v>
      </c>
      <c r="X39" s="48" t="b">
        <f t="shared" si="7"/>
        <v>0</v>
      </c>
      <c r="Y39" s="48">
        <f>RANK(W39,($W$9:$W$22,$W$25:$W$44),0)</f>
        <v>28</v>
      </c>
      <c r="Z39" s="31"/>
      <c r="AB39" s="50">
        <v>15</v>
      </c>
      <c r="AC39" s="51" t="str">
        <f>'advisory roster'!B41</f>
        <v>PANES</v>
      </c>
      <c r="AD39" s="27">
        <f t="shared" si="3"/>
        <v>31</v>
      </c>
      <c r="AE39" s="52" t="s">
        <v>17</v>
      </c>
      <c r="AF39" s="53" t="str">
        <f>'advisory roster'!D41</f>
        <v>DANIELLE GRACIA D.</v>
      </c>
      <c r="AG39" s="118">
        <v>90</v>
      </c>
      <c r="AH39" s="118">
        <v>82</v>
      </c>
      <c r="AI39" s="118">
        <v>80</v>
      </c>
      <c r="AJ39" s="118">
        <v>83</v>
      </c>
      <c r="AK39" s="118">
        <v>86</v>
      </c>
      <c r="AL39" s="118">
        <v>94</v>
      </c>
      <c r="AM39" s="119">
        <v>80.7</v>
      </c>
      <c r="AN39" s="118">
        <v>91</v>
      </c>
      <c r="AO39" s="118">
        <v>91</v>
      </c>
      <c r="AP39" s="118">
        <v>90</v>
      </c>
      <c r="AQ39" s="120" t="s">
        <v>113</v>
      </c>
      <c r="AR39" s="48"/>
      <c r="AS39" s="57">
        <f t="shared" si="6"/>
        <v>87</v>
      </c>
      <c r="AT39" s="26">
        <v>15</v>
      </c>
      <c r="AU39" s="107"/>
      <c r="AV39" s="107"/>
      <c r="AW39" s="26">
        <v>15</v>
      </c>
      <c r="AX39" s="107"/>
      <c r="AY39" s="107"/>
      <c r="AZ39" s="26">
        <v>15</v>
      </c>
      <c r="BA39" s="107"/>
      <c r="BB39" s="107"/>
    </row>
    <row r="40" spans="1:54">
      <c r="A40" s="50">
        <v>16</v>
      </c>
      <c r="B40" s="51" t="str">
        <f>'advisory roster'!B42</f>
        <v>PO</v>
      </c>
      <c r="C40" s="53" t="str">
        <f>'advisory roster'!D42</f>
        <v>KIMBERLY CLAIR C.</v>
      </c>
      <c r="D40" s="48" t="s">
        <v>64</v>
      </c>
      <c r="E40" s="82"/>
      <c r="F40" s="55">
        <f>'advisory roster'!Y42</f>
        <v>0</v>
      </c>
      <c r="G40" s="48">
        <f>'advisory roster'!F42</f>
        <v>0</v>
      </c>
      <c r="H40" s="26">
        <v>34</v>
      </c>
      <c r="I40" s="26">
        <v>16</v>
      </c>
      <c r="J40" s="118">
        <v>90</v>
      </c>
      <c r="K40" s="118">
        <v>85</v>
      </c>
      <c r="L40" s="118">
        <v>83</v>
      </c>
      <c r="M40" s="118">
        <v>88</v>
      </c>
      <c r="N40" s="118">
        <v>85</v>
      </c>
      <c r="O40" s="118">
        <v>84</v>
      </c>
      <c r="P40" s="119">
        <v>82</v>
      </c>
      <c r="Q40" s="118">
        <v>91</v>
      </c>
      <c r="R40" s="118">
        <v>91</v>
      </c>
      <c r="S40" s="118">
        <v>90</v>
      </c>
      <c r="T40" s="120" t="s">
        <v>113</v>
      </c>
      <c r="U40" s="82"/>
      <c r="V40" s="56">
        <f t="shared" si="4"/>
        <v>88</v>
      </c>
      <c r="W40" s="59">
        <f t="shared" si="5"/>
        <v>87.08</v>
      </c>
      <c r="X40" s="48" t="b">
        <f t="shared" si="7"/>
        <v>0</v>
      </c>
      <c r="Y40" s="48">
        <f>RANK(W40,($W$9:$W$22,$W$25:$W$44),0)</f>
        <v>9</v>
      </c>
      <c r="Z40" s="31"/>
      <c r="AB40" s="50">
        <v>16</v>
      </c>
      <c r="AC40" s="51" t="str">
        <f>'advisory roster'!B42</f>
        <v>PO</v>
      </c>
      <c r="AD40" s="27">
        <f t="shared" si="3"/>
        <v>32</v>
      </c>
      <c r="AE40" s="52" t="s">
        <v>19</v>
      </c>
      <c r="AF40" s="53" t="str">
        <f>'advisory roster'!D42</f>
        <v>KIMBERLY CLAIR C.</v>
      </c>
      <c r="AG40" s="118">
        <v>92</v>
      </c>
      <c r="AH40" s="118">
        <v>87</v>
      </c>
      <c r="AI40" s="118">
        <v>85</v>
      </c>
      <c r="AJ40" s="118">
        <v>89</v>
      </c>
      <c r="AK40" s="118">
        <v>83</v>
      </c>
      <c r="AL40" s="118">
        <v>88</v>
      </c>
      <c r="AM40" s="119">
        <v>83.95</v>
      </c>
      <c r="AN40" s="118">
        <v>88</v>
      </c>
      <c r="AO40" s="118">
        <v>90</v>
      </c>
      <c r="AP40" s="118">
        <v>92</v>
      </c>
      <c r="AQ40" s="120" t="s">
        <v>113</v>
      </c>
      <c r="AR40" s="48"/>
      <c r="AS40" s="57">
        <f t="shared" si="6"/>
        <v>88</v>
      </c>
      <c r="AT40" s="26">
        <v>16</v>
      </c>
      <c r="AU40" s="107"/>
      <c r="AV40" s="107"/>
      <c r="AW40" s="26">
        <v>16</v>
      </c>
      <c r="AX40" s="107"/>
      <c r="AY40" s="107"/>
      <c r="AZ40" s="26">
        <v>16</v>
      </c>
      <c r="BA40" s="107"/>
      <c r="BB40" s="107"/>
    </row>
    <row r="41" spans="1:54">
      <c r="A41" s="50">
        <v>17</v>
      </c>
      <c r="B41" s="51" t="str">
        <f>'advisory roster'!B43</f>
        <v>SAGUINDANG</v>
      </c>
      <c r="C41" s="53" t="str">
        <f>'advisory roster'!D43</f>
        <v>ZAYNIN</v>
      </c>
      <c r="D41" s="48" t="s">
        <v>64</v>
      </c>
      <c r="E41" s="82"/>
      <c r="F41" s="55">
        <f>'advisory roster'!Y43</f>
        <v>0</v>
      </c>
      <c r="G41" s="48">
        <f>'advisory roster'!F43</f>
        <v>0</v>
      </c>
      <c r="H41" s="26">
        <v>35</v>
      </c>
      <c r="I41" s="26">
        <v>17</v>
      </c>
      <c r="J41" s="118">
        <v>89</v>
      </c>
      <c r="K41" s="118">
        <v>83</v>
      </c>
      <c r="L41" s="118">
        <v>82</v>
      </c>
      <c r="M41" s="118">
        <v>83</v>
      </c>
      <c r="N41" s="118">
        <v>81</v>
      </c>
      <c r="O41" s="118">
        <v>85</v>
      </c>
      <c r="P41" s="119">
        <v>80.300000000000011</v>
      </c>
      <c r="Q41" s="118">
        <v>87</v>
      </c>
      <c r="R41" s="118">
        <v>85</v>
      </c>
      <c r="S41" s="118">
        <v>89</v>
      </c>
      <c r="T41" s="120" t="s">
        <v>113</v>
      </c>
      <c r="U41" s="82"/>
      <c r="V41" s="56">
        <f t="shared" si="4"/>
        <v>89</v>
      </c>
      <c r="W41" s="59">
        <f t="shared" si="5"/>
        <v>84.41</v>
      </c>
      <c r="X41" s="48" t="b">
        <f t="shared" si="7"/>
        <v>0</v>
      </c>
      <c r="Y41" s="48">
        <f>RANK(W41,($W$9:$W$22,$W$25:$W$44),0)</f>
        <v>21</v>
      </c>
      <c r="Z41" s="31"/>
      <c r="AB41" s="50">
        <v>17</v>
      </c>
      <c r="AC41" s="51" t="str">
        <f>'advisory roster'!B43</f>
        <v>SAGUINDANG</v>
      </c>
      <c r="AD41" s="27">
        <f t="shared" si="3"/>
        <v>33</v>
      </c>
      <c r="AE41" s="58" t="s">
        <v>17</v>
      </c>
      <c r="AF41" s="53" t="str">
        <f>'advisory roster'!D43</f>
        <v>ZAYNIN</v>
      </c>
      <c r="AG41" s="118">
        <v>92</v>
      </c>
      <c r="AH41" s="118">
        <v>87</v>
      </c>
      <c r="AI41" s="118">
        <v>82</v>
      </c>
      <c r="AJ41" s="118">
        <v>90</v>
      </c>
      <c r="AK41" s="118">
        <v>88</v>
      </c>
      <c r="AL41" s="118">
        <v>88</v>
      </c>
      <c r="AM41" s="119">
        <v>81.350000000000009</v>
      </c>
      <c r="AN41" s="118">
        <v>97</v>
      </c>
      <c r="AO41" s="118">
        <v>92</v>
      </c>
      <c r="AP41" s="118">
        <v>93</v>
      </c>
      <c r="AQ41" s="120" t="s">
        <v>113</v>
      </c>
      <c r="AR41" s="48"/>
      <c r="AS41" s="57">
        <f t="shared" si="6"/>
        <v>89</v>
      </c>
      <c r="AT41" s="26">
        <v>17</v>
      </c>
      <c r="AU41" s="107"/>
      <c r="AV41" s="107"/>
      <c r="AW41" s="26">
        <v>17</v>
      </c>
      <c r="AX41" s="107"/>
      <c r="AY41" s="107"/>
      <c r="AZ41" s="26">
        <v>17</v>
      </c>
      <c r="BA41" s="107"/>
      <c r="BB41" s="107"/>
    </row>
    <row r="42" spans="1:54">
      <c r="A42" s="50">
        <v>18</v>
      </c>
      <c r="B42" s="51" t="str">
        <f>'advisory roster'!B44</f>
        <v>SASAM</v>
      </c>
      <c r="C42" s="53" t="str">
        <f>'advisory roster'!D44</f>
        <v>JESSICA AIRA</v>
      </c>
      <c r="D42" s="48" t="s">
        <v>64</v>
      </c>
      <c r="E42" s="82"/>
      <c r="F42" s="55">
        <f>'advisory roster'!Y44</f>
        <v>0</v>
      </c>
      <c r="G42" s="48">
        <f>'advisory roster'!F44</f>
        <v>0</v>
      </c>
      <c r="H42" s="26">
        <v>36</v>
      </c>
      <c r="I42" s="26">
        <v>18</v>
      </c>
      <c r="J42" s="118">
        <v>88</v>
      </c>
      <c r="K42" s="118">
        <v>83</v>
      </c>
      <c r="L42" s="118">
        <v>79</v>
      </c>
      <c r="M42" s="118">
        <v>79</v>
      </c>
      <c r="N42" s="118">
        <v>82</v>
      </c>
      <c r="O42" s="118">
        <v>87</v>
      </c>
      <c r="P42" s="119">
        <v>77.899999999999991</v>
      </c>
      <c r="Q42" s="118">
        <v>91</v>
      </c>
      <c r="R42" s="118">
        <v>88</v>
      </c>
      <c r="S42" s="118">
        <v>92</v>
      </c>
      <c r="T42" s="120" t="s">
        <v>113</v>
      </c>
      <c r="U42" s="82"/>
      <c r="V42" s="56">
        <f t="shared" si="4"/>
        <v>86</v>
      </c>
      <c r="W42" s="59">
        <f t="shared" si="5"/>
        <v>84.3</v>
      </c>
      <c r="X42" s="48" t="b">
        <f t="shared" si="7"/>
        <v>0</v>
      </c>
      <c r="Y42" s="48">
        <f>RANK(W42,($W$9:$W$22,$W$25:$W$44),0)</f>
        <v>22</v>
      </c>
      <c r="Z42" s="31"/>
      <c r="AB42" s="50">
        <v>18</v>
      </c>
      <c r="AC42" s="51" t="str">
        <f>'advisory roster'!B44</f>
        <v>SASAM</v>
      </c>
      <c r="AD42" s="27">
        <f t="shared" si="3"/>
        <v>34</v>
      </c>
      <c r="AE42" s="52" t="s">
        <v>17</v>
      </c>
      <c r="AF42" s="53" t="str">
        <f>'advisory roster'!D44</f>
        <v>JESSICA AIRA</v>
      </c>
      <c r="AG42" s="118">
        <v>90</v>
      </c>
      <c r="AH42" s="118">
        <v>85</v>
      </c>
      <c r="AI42" s="118">
        <v>82</v>
      </c>
      <c r="AJ42" s="118">
        <v>82</v>
      </c>
      <c r="AK42" s="118">
        <v>86</v>
      </c>
      <c r="AL42" s="118">
        <v>89</v>
      </c>
      <c r="AM42" s="119">
        <v>80.2</v>
      </c>
      <c r="AN42" s="118">
        <v>90</v>
      </c>
      <c r="AO42" s="118">
        <v>86</v>
      </c>
      <c r="AP42" s="118">
        <v>88</v>
      </c>
      <c r="AQ42" s="120" t="s">
        <v>113</v>
      </c>
      <c r="AR42" s="48"/>
      <c r="AS42" s="57">
        <f t="shared" si="6"/>
        <v>86</v>
      </c>
      <c r="AT42" s="26">
        <v>18</v>
      </c>
      <c r="AU42" s="107"/>
      <c r="AV42" s="107"/>
      <c r="AW42" s="26">
        <v>18</v>
      </c>
      <c r="AX42" s="107"/>
      <c r="AY42" s="107"/>
      <c r="AZ42" s="26">
        <v>18</v>
      </c>
      <c r="BA42" s="107"/>
      <c r="BB42" s="107"/>
    </row>
    <row r="43" spans="1:54">
      <c r="A43" s="50">
        <v>19</v>
      </c>
      <c r="B43" s="51" t="str">
        <f>'advisory roster'!B45</f>
        <v>SINAHON</v>
      </c>
      <c r="C43" s="53" t="str">
        <f>'advisory roster'!D45</f>
        <v>SANDRA CLAIRE D.</v>
      </c>
      <c r="D43" s="48" t="s">
        <v>64</v>
      </c>
      <c r="E43" s="82"/>
      <c r="F43" s="55">
        <f>'advisory roster'!Y45</f>
        <v>0</v>
      </c>
      <c r="G43" s="48">
        <f>'advisory roster'!F45</f>
        <v>0</v>
      </c>
      <c r="H43" s="26">
        <v>37</v>
      </c>
      <c r="I43" s="26">
        <v>19</v>
      </c>
      <c r="J43" s="118">
        <v>94</v>
      </c>
      <c r="K43" s="118">
        <v>88</v>
      </c>
      <c r="L43" s="118">
        <v>85</v>
      </c>
      <c r="M43" s="118">
        <v>90</v>
      </c>
      <c r="N43" s="118">
        <v>92</v>
      </c>
      <c r="O43" s="118">
        <v>92</v>
      </c>
      <c r="P43" s="119">
        <v>86.4</v>
      </c>
      <c r="Q43" s="118">
        <v>92</v>
      </c>
      <c r="R43" s="118">
        <v>91</v>
      </c>
      <c r="S43" s="118">
        <v>93</v>
      </c>
      <c r="T43" s="120" t="s">
        <v>113</v>
      </c>
      <c r="U43" s="82"/>
      <c r="V43" s="56">
        <f t="shared" si="4"/>
        <v>84</v>
      </c>
      <c r="W43" s="59">
        <f t="shared" si="5"/>
        <v>90.72</v>
      </c>
      <c r="X43" s="48" t="b">
        <f t="shared" si="7"/>
        <v>0</v>
      </c>
      <c r="Y43" s="48">
        <f>RANK(W43,($W$9:$W$22,$W$25:$W$44),0)</f>
        <v>3</v>
      </c>
      <c r="Z43" s="31"/>
      <c r="AB43" s="50">
        <v>19</v>
      </c>
      <c r="AC43" s="51" t="str">
        <f>'advisory roster'!B45</f>
        <v>SINAHON</v>
      </c>
      <c r="AD43" s="27">
        <f t="shared" si="3"/>
        <v>35</v>
      </c>
      <c r="AE43" s="26" t="s">
        <v>17</v>
      </c>
      <c r="AF43" s="53" t="str">
        <f>'advisory roster'!D45</f>
        <v>SANDRA CLAIRE D.</v>
      </c>
      <c r="AG43" s="118">
        <v>89</v>
      </c>
      <c r="AH43" s="118">
        <v>82</v>
      </c>
      <c r="AI43" s="118">
        <v>79</v>
      </c>
      <c r="AJ43" s="118">
        <v>81</v>
      </c>
      <c r="AK43" s="118">
        <v>83</v>
      </c>
      <c r="AL43" s="118">
        <v>88</v>
      </c>
      <c r="AM43" s="119">
        <v>76.7</v>
      </c>
      <c r="AN43" s="118">
        <v>88</v>
      </c>
      <c r="AO43" s="118">
        <v>84</v>
      </c>
      <c r="AP43" s="118">
        <v>89</v>
      </c>
      <c r="AQ43" s="120" t="s">
        <v>113</v>
      </c>
      <c r="AR43" s="48"/>
      <c r="AS43" s="57">
        <f t="shared" si="6"/>
        <v>84</v>
      </c>
      <c r="AT43" s="26">
        <v>19</v>
      </c>
      <c r="AU43" s="107"/>
      <c r="AV43" s="107"/>
      <c r="AW43" s="26">
        <v>19</v>
      </c>
      <c r="AX43" s="107"/>
      <c r="AY43" s="107"/>
      <c r="AZ43" s="26">
        <v>19</v>
      </c>
      <c r="BA43" s="107"/>
      <c r="BB43" s="107"/>
    </row>
    <row r="44" spans="1:54">
      <c r="A44" s="50">
        <v>20</v>
      </c>
      <c r="B44" s="51" t="str">
        <f>'advisory roster'!B46</f>
        <v>VILLARUZ</v>
      </c>
      <c r="C44" s="53" t="str">
        <f>'advisory roster'!D46</f>
        <v>JERALDINE MAE A.</v>
      </c>
      <c r="D44" s="48" t="s">
        <v>64</v>
      </c>
      <c r="E44" s="82"/>
      <c r="F44" s="55">
        <f>'advisory roster'!Y46</f>
        <v>0</v>
      </c>
      <c r="G44" s="48">
        <f>'advisory roster'!F46</f>
        <v>0</v>
      </c>
      <c r="H44" s="26">
        <v>38</v>
      </c>
      <c r="I44" s="26">
        <v>20</v>
      </c>
      <c r="J44" s="118">
        <v>90</v>
      </c>
      <c r="K44" s="118">
        <v>83</v>
      </c>
      <c r="L44" s="118">
        <v>82</v>
      </c>
      <c r="M44" s="118">
        <v>84</v>
      </c>
      <c r="N44" s="118">
        <v>85</v>
      </c>
      <c r="O44" s="118">
        <v>91</v>
      </c>
      <c r="P44" s="119">
        <v>79.5</v>
      </c>
      <c r="Q44" s="118">
        <v>95</v>
      </c>
      <c r="R44" s="118">
        <v>90</v>
      </c>
      <c r="S44" s="118">
        <v>90</v>
      </c>
      <c r="T44" s="120" t="s">
        <v>113</v>
      </c>
      <c r="U44" s="82"/>
      <c r="V44" s="56">
        <f t="shared" si="4"/>
        <v>87</v>
      </c>
      <c r="W44" s="59">
        <f t="shared" si="5"/>
        <v>86.81</v>
      </c>
      <c r="X44" s="48" t="b">
        <f t="shared" si="7"/>
        <v>0</v>
      </c>
      <c r="Y44" s="48">
        <f>RANK(W44,($W$9:$W$22,$W$25:$W$44),0)</f>
        <v>10</v>
      </c>
      <c r="Z44" s="31"/>
      <c r="AB44" s="50">
        <v>20</v>
      </c>
      <c r="AC44" s="51" t="str">
        <f>'advisory roster'!B46</f>
        <v>VILLARUZ</v>
      </c>
      <c r="AD44" s="27">
        <f t="shared" si="3"/>
        <v>36</v>
      </c>
      <c r="AE44" s="52" t="s">
        <v>17</v>
      </c>
      <c r="AF44" s="53" t="str">
        <f>'advisory roster'!D46</f>
        <v>JERALDINE MAE A.</v>
      </c>
      <c r="AG44" s="118">
        <v>90</v>
      </c>
      <c r="AH44" s="118">
        <v>82</v>
      </c>
      <c r="AI44" s="118">
        <v>80</v>
      </c>
      <c r="AJ44" s="118">
        <v>83</v>
      </c>
      <c r="AK44" s="118">
        <v>86</v>
      </c>
      <c r="AL44" s="118">
        <v>94</v>
      </c>
      <c r="AM44" s="119">
        <v>80.7</v>
      </c>
      <c r="AN44" s="118">
        <v>91</v>
      </c>
      <c r="AO44" s="118">
        <v>91</v>
      </c>
      <c r="AP44" s="118">
        <v>90</v>
      </c>
      <c r="AQ44" s="120" t="s">
        <v>113</v>
      </c>
      <c r="AR44" s="48"/>
      <c r="AS44" s="57">
        <f t="shared" si="6"/>
        <v>87</v>
      </c>
      <c r="AT44" s="26">
        <v>20</v>
      </c>
      <c r="AU44" s="107"/>
      <c r="AV44" s="107"/>
      <c r="AW44" s="26">
        <v>20</v>
      </c>
      <c r="AX44" s="107"/>
      <c r="AY44" s="107"/>
      <c r="AZ44" s="26">
        <v>20</v>
      </c>
      <c r="BA44" s="107"/>
      <c r="BB44" s="107"/>
    </row>
    <row r="51" spans="1:54" ht="18.75">
      <c r="A51" s="179" t="s">
        <v>78</v>
      </c>
      <c r="B51" s="179"/>
      <c r="C51" s="179"/>
      <c r="D51" s="179"/>
      <c r="E51" s="179"/>
      <c r="F51" s="179"/>
      <c r="G51" s="179"/>
      <c r="J51" s="179" t="s">
        <v>35</v>
      </c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25"/>
      <c r="Z51" s="100"/>
      <c r="AB51" s="185" t="s">
        <v>36</v>
      </c>
      <c r="AC51" s="185"/>
      <c r="AD51" s="185"/>
      <c r="AE51" s="185"/>
      <c r="AF51" s="185"/>
      <c r="AG51" s="185"/>
      <c r="AH51" s="185"/>
      <c r="AI51" s="185"/>
      <c r="AJ51" s="185"/>
      <c r="AK51" s="185"/>
      <c r="AL51" s="185"/>
      <c r="AM51" s="185"/>
      <c r="AN51" s="185"/>
      <c r="AO51" s="185"/>
      <c r="AP51" s="185"/>
      <c r="AQ51" s="185"/>
      <c r="AR51" s="185"/>
      <c r="AS51" s="185"/>
    </row>
    <row r="52" spans="1:54" ht="18.75">
      <c r="A52" s="28"/>
      <c r="C52" s="27"/>
      <c r="AB52" s="185" t="s">
        <v>37</v>
      </c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  <c r="AM52" s="185"/>
      <c r="AN52" s="185"/>
      <c r="AO52" s="185"/>
      <c r="AP52" s="185"/>
      <c r="AQ52" s="185"/>
      <c r="AR52" s="185"/>
      <c r="AS52" s="185"/>
    </row>
    <row r="53" spans="1:54" ht="15.75">
      <c r="B53" s="29" t="s">
        <v>38</v>
      </c>
      <c r="C53" s="30" t="str">
        <f>'advisory roster'!B1</f>
        <v>Fourth</v>
      </c>
      <c r="D53" s="180" t="str">
        <f>'advisory roster'!E1</f>
        <v>Laser</v>
      </c>
      <c r="E53" s="180"/>
      <c r="F53" s="30"/>
      <c r="G53" s="29" t="str">
        <f>G3</f>
        <v>Mrs. Alma Gloria L. Silva</v>
      </c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2"/>
      <c r="W53" s="33"/>
      <c r="AB53" s="186" t="s">
        <v>39</v>
      </c>
      <c r="AC53" s="186"/>
      <c r="AD53" s="186"/>
      <c r="AE53" s="186"/>
      <c r="AF53" s="186"/>
      <c r="AG53" s="186"/>
      <c r="AH53" s="186"/>
      <c r="AI53" s="186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</row>
    <row r="54" spans="1:54" ht="15.75">
      <c r="A54" s="34"/>
      <c r="B54" s="34" t="s">
        <v>40</v>
      </c>
      <c r="C54" s="34" t="s">
        <v>41</v>
      </c>
      <c r="D54" s="181" t="s">
        <v>42</v>
      </c>
      <c r="E54" s="181"/>
      <c r="F54" s="34"/>
      <c r="G54" s="34" t="s">
        <v>43</v>
      </c>
      <c r="H54" s="34"/>
      <c r="J54" s="35" t="s">
        <v>44</v>
      </c>
      <c r="K54" s="36"/>
      <c r="L54" s="37"/>
      <c r="M54" s="34"/>
      <c r="N54" s="38" t="s">
        <v>65</v>
      </c>
      <c r="V54" s="39" t="s">
        <v>46</v>
      </c>
      <c r="W54" s="26"/>
      <c r="X54" s="38" t="str">
        <f>X4</f>
        <v>Fourth</v>
      </c>
      <c r="Y54" s="38"/>
      <c r="Z54" s="102"/>
      <c r="AA54" s="34"/>
      <c r="AB54" s="184" t="e">
        <f>AB4</f>
        <v>#VALUE!</v>
      </c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34"/>
    </row>
    <row r="55" spans="1:54" ht="15.75">
      <c r="C55" s="27"/>
      <c r="I55" s="34"/>
      <c r="J55" s="41" t="str">
        <f t="shared" ref="J55:V56" si="8">J5</f>
        <v>ENG 4</v>
      </c>
      <c r="K55" s="41" t="str">
        <f t="shared" si="8"/>
        <v>FIL. 4</v>
      </c>
      <c r="L55" s="41" t="str">
        <f t="shared" si="8"/>
        <v>SOCSCI 4</v>
      </c>
      <c r="M55" s="41" t="str">
        <f t="shared" si="8"/>
        <v>MATH 6</v>
      </c>
      <c r="N55" s="41" t="str">
        <f t="shared" si="8"/>
        <v>PHYS 2</v>
      </c>
      <c r="O55" s="41" t="str">
        <f t="shared" si="8"/>
        <v>BIO 2</v>
      </c>
      <c r="P55" s="41" t="str">
        <f t="shared" si="8"/>
        <v>CHEM 3</v>
      </c>
      <c r="Q55" s="41" t="str">
        <f t="shared" si="8"/>
        <v>VALUES 2</v>
      </c>
      <c r="R55" s="41" t="str">
        <f t="shared" si="8"/>
        <v>IT 4</v>
      </c>
      <c r="S55" s="41" t="str">
        <f t="shared" si="8"/>
        <v>MAPEH</v>
      </c>
      <c r="T55" s="41" t="str">
        <f t="shared" si="8"/>
        <v>HRA</v>
      </c>
      <c r="U55" s="41">
        <f t="shared" si="8"/>
        <v>0</v>
      </c>
      <c r="V55" s="41" t="str">
        <f t="shared" si="8"/>
        <v>Char</v>
      </c>
      <c r="W55" s="34"/>
      <c r="AB55" s="39" t="s">
        <v>44</v>
      </c>
      <c r="AC55" s="36"/>
      <c r="AD55" s="101"/>
      <c r="AE55" s="38" t="s">
        <v>65</v>
      </c>
      <c r="AF55" s="37"/>
      <c r="AG55" s="40"/>
      <c r="AH55" s="40"/>
      <c r="AI55" s="40"/>
      <c r="AJ55" s="37"/>
      <c r="AK55" s="37"/>
      <c r="AL55" s="37"/>
      <c r="AM55" s="37"/>
      <c r="AN55" s="37"/>
      <c r="AQ55" s="39" t="s">
        <v>46</v>
      </c>
      <c r="AS55" s="38" t="str">
        <f>X4</f>
        <v>Fourth</v>
      </c>
    </row>
    <row r="56" spans="1:54" ht="15.75" customHeight="1">
      <c r="C56" s="27"/>
      <c r="D56" s="183" t="str">
        <f>D6</f>
        <v>as of June 2012</v>
      </c>
      <c r="E56" s="183"/>
      <c r="F56" s="183"/>
      <c r="I56" s="41" t="str">
        <f>I6</f>
        <v>Units</v>
      </c>
      <c r="J56" s="41">
        <f t="shared" si="8"/>
        <v>2</v>
      </c>
      <c r="K56" s="41">
        <f t="shared" si="8"/>
        <v>1</v>
      </c>
      <c r="L56" s="41">
        <f t="shared" si="8"/>
        <v>1</v>
      </c>
      <c r="M56" s="41">
        <f t="shared" si="8"/>
        <v>2</v>
      </c>
      <c r="N56" s="41">
        <f t="shared" si="8"/>
        <v>2</v>
      </c>
      <c r="O56" s="41">
        <f t="shared" si="8"/>
        <v>1</v>
      </c>
      <c r="P56" s="41">
        <f t="shared" si="8"/>
        <v>1</v>
      </c>
      <c r="Q56" s="41">
        <f t="shared" si="8"/>
        <v>1</v>
      </c>
      <c r="R56" s="41">
        <f t="shared" si="8"/>
        <v>1</v>
      </c>
      <c r="S56" s="41">
        <f t="shared" si="8"/>
        <v>1</v>
      </c>
      <c r="T56" s="41">
        <f t="shared" si="8"/>
        <v>0</v>
      </c>
      <c r="U56" s="41">
        <f t="shared" si="8"/>
        <v>0</v>
      </c>
      <c r="V56" s="41">
        <f t="shared" si="8"/>
        <v>0</v>
      </c>
      <c r="W56" s="41">
        <f>W6</f>
        <v>13</v>
      </c>
      <c r="AF56" s="41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U56" s="50" t="s">
        <v>102</v>
      </c>
      <c r="AV56" s="107">
        <v>20</v>
      </c>
      <c r="AW56" s="108"/>
      <c r="AX56" s="50" t="s">
        <v>103</v>
      </c>
      <c r="AY56" s="107"/>
      <c r="AZ56" s="108"/>
      <c r="BA56" s="50" t="s">
        <v>104</v>
      </c>
      <c r="BB56" s="107"/>
    </row>
    <row r="57" spans="1:54" ht="15">
      <c r="A57" s="42"/>
      <c r="B57" s="43" t="s">
        <v>50</v>
      </c>
      <c r="C57" s="43" t="s">
        <v>51</v>
      </c>
      <c r="D57" s="45" t="s">
        <v>52</v>
      </c>
      <c r="E57" s="45" t="s">
        <v>53</v>
      </c>
      <c r="F57" s="45" t="s">
        <v>3</v>
      </c>
      <c r="G57" s="45" t="s">
        <v>7</v>
      </c>
      <c r="H57" s="26">
        <v>1</v>
      </c>
      <c r="I57" s="41" t="str">
        <f>I7</f>
        <v>Subjects</v>
      </c>
      <c r="J57" s="41" t="str">
        <f>J7</f>
        <v>ENG 4</v>
      </c>
      <c r="K57" s="41" t="str">
        <f t="shared" ref="K57:V57" si="9">K7</f>
        <v>FIL. 4</v>
      </c>
      <c r="L57" s="41" t="str">
        <f t="shared" si="9"/>
        <v>SOCSCI 4</v>
      </c>
      <c r="M57" s="41" t="str">
        <f t="shared" si="9"/>
        <v>MATH 6</v>
      </c>
      <c r="N57" s="41" t="str">
        <f t="shared" si="9"/>
        <v>PHYS 2</v>
      </c>
      <c r="O57" s="41" t="str">
        <f t="shared" si="9"/>
        <v>BIO 2</v>
      </c>
      <c r="P57" s="41" t="str">
        <f t="shared" si="9"/>
        <v>CHEM 3</v>
      </c>
      <c r="Q57" s="41" t="str">
        <f t="shared" si="9"/>
        <v>VALUES 2</v>
      </c>
      <c r="R57" s="41" t="str">
        <f t="shared" si="9"/>
        <v>IT 4</v>
      </c>
      <c r="S57" s="41" t="str">
        <f t="shared" si="9"/>
        <v>MAPEH</v>
      </c>
      <c r="T57" s="41" t="str">
        <f t="shared" si="9"/>
        <v>HRA</v>
      </c>
      <c r="U57" s="41">
        <f t="shared" si="9"/>
        <v>0</v>
      </c>
      <c r="V57" s="41" t="str">
        <f t="shared" si="9"/>
        <v>Char</v>
      </c>
      <c r="W57" s="41" t="str">
        <f t="shared" ref="W57" si="10">W7</f>
        <v>GPA</v>
      </c>
      <c r="X57" s="49" t="s">
        <v>58</v>
      </c>
      <c r="Y57" s="49" t="s">
        <v>85</v>
      </c>
      <c r="Z57" s="32"/>
      <c r="AB57" s="42"/>
      <c r="AC57" s="43" t="s">
        <v>50</v>
      </c>
      <c r="AD57" s="43"/>
      <c r="AE57" s="44"/>
      <c r="AF57" s="43" t="s">
        <v>51</v>
      </c>
      <c r="AG57" s="47" t="str">
        <f>J7</f>
        <v>ENG 4</v>
      </c>
      <c r="AH57" s="49" t="str">
        <f t="shared" ref="AH57:AQ57" si="11">K7</f>
        <v>FIL. 4</v>
      </c>
      <c r="AI57" s="49" t="str">
        <f t="shared" si="11"/>
        <v>SOCSCI 4</v>
      </c>
      <c r="AJ57" s="49" t="str">
        <f t="shared" si="11"/>
        <v>MATH 6</v>
      </c>
      <c r="AK57" s="49" t="str">
        <f t="shared" si="11"/>
        <v>PHYS 2</v>
      </c>
      <c r="AL57" s="49" t="str">
        <f t="shared" si="11"/>
        <v>BIO 2</v>
      </c>
      <c r="AM57" s="49" t="str">
        <f t="shared" si="11"/>
        <v>CHEM 3</v>
      </c>
      <c r="AN57" s="49" t="str">
        <f t="shared" si="11"/>
        <v>VALUES 2</v>
      </c>
      <c r="AO57" s="49" t="str">
        <f t="shared" si="11"/>
        <v>IT 4</v>
      </c>
      <c r="AP57" s="49" t="str">
        <f t="shared" si="11"/>
        <v>MAPEH</v>
      </c>
      <c r="AQ57" s="49" t="str">
        <f t="shared" si="11"/>
        <v>HRA</v>
      </c>
      <c r="AR57" s="47"/>
      <c r="AS57" s="47" t="s">
        <v>62</v>
      </c>
      <c r="AU57" s="93" t="s">
        <v>49</v>
      </c>
      <c r="AV57" s="93" t="s">
        <v>48</v>
      </c>
      <c r="AW57" s="93"/>
      <c r="AX57" s="93" t="s">
        <v>49</v>
      </c>
      <c r="AY57" s="93" t="s">
        <v>48</v>
      </c>
      <c r="AZ57" s="93"/>
      <c r="BA57" s="93" t="s">
        <v>49</v>
      </c>
      <c r="BB57" s="93" t="s">
        <v>48</v>
      </c>
    </row>
    <row r="58" spans="1:54" ht="15">
      <c r="A58" s="42" t="s">
        <v>10</v>
      </c>
      <c r="B58" s="43"/>
      <c r="C58" s="43"/>
      <c r="D58" s="45"/>
      <c r="E58" s="45"/>
      <c r="F58" s="45"/>
      <c r="G58" s="45"/>
      <c r="H58" s="26">
        <v>2</v>
      </c>
      <c r="J58" s="48" t="str">
        <f>J8</f>
        <v>Comm Arts/Grammar/World Lit</v>
      </c>
      <c r="K58" s="48" t="str">
        <f t="shared" ref="K58:W58" si="12">K8</f>
        <v>Komposisyon/Gram/Wika at Panitikan</v>
      </c>
      <c r="L58" s="48" t="str">
        <f t="shared" si="12"/>
        <v>Economics</v>
      </c>
      <c r="M58" s="48" t="str">
        <f t="shared" si="12"/>
        <v>Calculus</v>
      </c>
      <c r="N58" s="48" t="str">
        <f t="shared" si="12"/>
        <v>Gen. Physics 2</v>
      </c>
      <c r="O58" s="48" t="str">
        <f t="shared" si="12"/>
        <v>Biotechnology</v>
      </c>
      <c r="P58" s="48" t="str">
        <f t="shared" si="12"/>
        <v>Organic Chemistry</v>
      </c>
      <c r="Q58" s="48" t="str">
        <f t="shared" si="12"/>
        <v>Values</v>
      </c>
      <c r="R58" s="48" t="str">
        <f t="shared" si="12"/>
        <v>Comp. Programming 2</v>
      </c>
      <c r="S58" s="48" t="str">
        <f t="shared" si="12"/>
        <v>Music, Arts, PE and CAT</v>
      </c>
      <c r="T58" s="48" t="str">
        <f t="shared" si="12"/>
        <v>Life Planning</v>
      </c>
      <c r="U58" s="48">
        <f t="shared" si="12"/>
        <v>0</v>
      </c>
      <c r="V58" s="48" t="str">
        <f t="shared" si="12"/>
        <v>Average Character Grade</v>
      </c>
      <c r="W58" s="48" t="str">
        <f t="shared" si="12"/>
        <v>General Point Average</v>
      </c>
      <c r="X58" s="48"/>
      <c r="Y58" s="48"/>
      <c r="Z58" s="31"/>
      <c r="AB58" s="136" t="s">
        <v>10</v>
      </c>
      <c r="AC58" s="62"/>
      <c r="AD58" s="62"/>
      <c r="AE58" s="62"/>
      <c r="AF58" s="63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U58" s="50"/>
      <c r="AV58" s="50"/>
      <c r="AW58" s="50"/>
      <c r="AX58" s="50"/>
      <c r="AY58" s="50"/>
      <c r="AZ58" s="50"/>
      <c r="BA58" s="50"/>
      <c r="BB58" s="50"/>
    </row>
    <row r="59" spans="1:54">
      <c r="A59" s="50">
        <v>1</v>
      </c>
      <c r="B59" s="51" t="str">
        <f>'advisory roster'!B6</f>
        <v>ACAS</v>
      </c>
      <c r="C59" s="53" t="str">
        <f>'advisory roster'!D6</f>
        <v>RAY KEVIN L.</v>
      </c>
      <c r="D59" s="48" t="s">
        <v>63</v>
      </c>
      <c r="E59" s="54">
        <f>E9</f>
        <v>0</v>
      </c>
      <c r="F59" s="55">
        <f>'advisory roster'!Y6</f>
        <v>0</v>
      </c>
      <c r="G59" s="50">
        <f>'advisory roster'!F6</f>
        <v>0</v>
      </c>
      <c r="H59" s="26">
        <v>3</v>
      </c>
      <c r="I59" s="26">
        <v>1</v>
      </c>
      <c r="J59" s="118">
        <v>92</v>
      </c>
      <c r="K59" s="118">
        <v>87</v>
      </c>
      <c r="L59" s="118">
        <v>85</v>
      </c>
      <c r="M59" s="118">
        <v>89</v>
      </c>
      <c r="N59" s="118">
        <v>83</v>
      </c>
      <c r="O59" s="118">
        <v>88</v>
      </c>
      <c r="P59" s="119">
        <v>83.95</v>
      </c>
      <c r="Q59" s="118">
        <v>88</v>
      </c>
      <c r="R59" s="118">
        <v>90</v>
      </c>
      <c r="S59" s="118">
        <v>92</v>
      </c>
      <c r="T59" s="120" t="s">
        <v>113</v>
      </c>
      <c r="U59" s="82"/>
      <c r="V59" s="56">
        <f>AS59</f>
        <v>88</v>
      </c>
      <c r="W59" s="59">
        <f t="shared" ref="W59:W94" si="13">ROUND((J59*$J$6+K59*$K$6+L59*$L$6+M59*$M$6+N59*$N$6+O59*$O$6+P59*$P$6+Q59*$Q$6+R59*$R$6+S59*$S$6)/$W$6,2)</f>
        <v>87.84</v>
      </c>
      <c r="X59" s="48" t="b">
        <f t="shared" ref="X59:X72" si="14">IF(AND(MIN(J59:T59)&gt;84.99,V59&gt;84.99),IF(W59&gt;93,"1st Honor", IF(AND(W59&gt;88.99,W59&lt;93),"2nd Honor",IF(AND(W59&gt;84.99,W59&lt;89),"3rd Honors",""))))</f>
        <v>0</v>
      </c>
      <c r="Y59" s="48">
        <f>RANK(W59,($W$59:$W$72,$W$75:$W$94),0)</f>
        <v>10</v>
      </c>
      <c r="Z59" s="31"/>
      <c r="AB59" s="50">
        <v>1</v>
      </c>
      <c r="AC59" s="51" t="str">
        <f>'advisory roster'!B6</f>
        <v>ACAS</v>
      </c>
      <c r="AD59" s="52">
        <v>1</v>
      </c>
      <c r="AE59" s="52" t="s">
        <v>17</v>
      </c>
      <c r="AF59" s="53" t="str">
        <f>'advisory roster'!D6</f>
        <v>RAY KEVIN L.</v>
      </c>
      <c r="AG59" s="118">
        <v>92</v>
      </c>
      <c r="AH59" s="118">
        <v>87</v>
      </c>
      <c r="AI59" s="118">
        <v>85</v>
      </c>
      <c r="AJ59" s="118">
        <v>89</v>
      </c>
      <c r="AK59" s="118">
        <v>83</v>
      </c>
      <c r="AL59" s="118">
        <v>88</v>
      </c>
      <c r="AM59" s="119">
        <v>83.95</v>
      </c>
      <c r="AN59" s="118">
        <v>88</v>
      </c>
      <c r="AO59" s="118">
        <v>90</v>
      </c>
      <c r="AP59" s="118">
        <v>92</v>
      </c>
      <c r="AQ59" s="120" t="s">
        <v>113</v>
      </c>
      <c r="AR59" s="48"/>
      <c r="AS59" s="57">
        <f>ROUND(AVERAGE(AG59:AQ59),0)</f>
        <v>88</v>
      </c>
      <c r="AT59" s="26">
        <v>1</v>
      </c>
      <c r="AU59" s="107"/>
      <c r="AV59" s="107"/>
      <c r="AW59" s="26">
        <v>1</v>
      </c>
      <c r="AX59" s="107"/>
      <c r="AY59" s="107"/>
      <c r="AZ59" s="26">
        <v>1</v>
      </c>
      <c r="BA59" s="107"/>
      <c r="BB59" s="107"/>
    </row>
    <row r="60" spans="1:54">
      <c r="A60" s="50">
        <v>2</v>
      </c>
      <c r="B60" s="51" t="str">
        <f>'advisory roster'!B7</f>
        <v>AGRAVANTE</v>
      </c>
      <c r="C60" s="53" t="str">
        <f>'advisory roster'!D7</f>
        <v>JAHAN</v>
      </c>
      <c r="D60" s="48" t="s">
        <v>63</v>
      </c>
      <c r="E60" s="54">
        <f t="shared" ref="E60:E72" si="15">E10</f>
        <v>0</v>
      </c>
      <c r="F60" s="55">
        <f>'advisory roster'!Y7</f>
        <v>0</v>
      </c>
      <c r="G60" s="50">
        <f>'advisory roster'!F7</f>
        <v>0</v>
      </c>
      <c r="H60" s="26">
        <v>4</v>
      </c>
      <c r="I60" s="26">
        <v>2</v>
      </c>
      <c r="J60" s="118">
        <v>92</v>
      </c>
      <c r="K60" s="118">
        <v>87</v>
      </c>
      <c r="L60" s="118">
        <v>82</v>
      </c>
      <c r="M60" s="118">
        <v>90</v>
      </c>
      <c r="N60" s="118">
        <v>88</v>
      </c>
      <c r="O60" s="118">
        <v>88</v>
      </c>
      <c r="P60" s="119">
        <v>81.350000000000009</v>
      </c>
      <c r="Q60" s="118">
        <v>97</v>
      </c>
      <c r="R60" s="118">
        <v>92</v>
      </c>
      <c r="S60" s="118">
        <v>93</v>
      </c>
      <c r="T60" s="120" t="s">
        <v>113</v>
      </c>
      <c r="U60" s="82"/>
      <c r="V60" s="56">
        <f t="shared" ref="V60:V94" si="16">AS60</f>
        <v>89</v>
      </c>
      <c r="W60" s="59">
        <f t="shared" si="13"/>
        <v>89.26</v>
      </c>
      <c r="X60" s="48" t="b">
        <f t="shared" si="14"/>
        <v>0</v>
      </c>
      <c r="Y60" s="48">
        <f>RANK(W60,($W$59:$W$72,$W$75:$W$94),0)</f>
        <v>4</v>
      </c>
      <c r="Z60" s="31"/>
      <c r="AB60" s="50">
        <v>2</v>
      </c>
      <c r="AC60" s="51" t="str">
        <f>'advisory roster'!B7</f>
        <v>AGRAVANTE</v>
      </c>
      <c r="AD60" s="52">
        <f>AD59+1</f>
        <v>2</v>
      </c>
      <c r="AE60" s="52" t="s">
        <v>17</v>
      </c>
      <c r="AF60" s="53" t="str">
        <f>'advisory roster'!D7</f>
        <v>JAHAN</v>
      </c>
      <c r="AG60" s="118">
        <v>92</v>
      </c>
      <c r="AH60" s="118">
        <v>87</v>
      </c>
      <c r="AI60" s="118">
        <v>82</v>
      </c>
      <c r="AJ60" s="118">
        <v>90</v>
      </c>
      <c r="AK60" s="118">
        <v>88</v>
      </c>
      <c r="AL60" s="118">
        <v>88</v>
      </c>
      <c r="AM60" s="119">
        <v>81.350000000000009</v>
      </c>
      <c r="AN60" s="118">
        <v>97</v>
      </c>
      <c r="AO60" s="118">
        <v>92</v>
      </c>
      <c r="AP60" s="118">
        <v>93</v>
      </c>
      <c r="AQ60" s="120" t="s">
        <v>113</v>
      </c>
      <c r="AR60" s="48"/>
      <c r="AS60" s="57">
        <f t="shared" ref="AS60:AS94" si="17">ROUND(AVERAGE(AG60:AQ60),0)</f>
        <v>89</v>
      </c>
      <c r="AT60" s="26">
        <v>2</v>
      </c>
      <c r="AU60" s="107"/>
      <c r="AV60" s="107"/>
      <c r="AW60" s="26">
        <v>2</v>
      </c>
      <c r="AX60" s="107"/>
      <c r="AY60" s="107"/>
      <c r="AZ60" s="26">
        <v>2</v>
      </c>
      <c r="BA60" s="107"/>
      <c r="BB60" s="107"/>
    </row>
    <row r="61" spans="1:54">
      <c r="A61" s="50">
        <v>3</v>
      </c>
      <c r="B61" s="51" t="str">
        <f>'advisory roster'!B8</f>
        <v>BACTON</v>
      </c>
      <c r="C61" s="53" t="str">
        <f>'advisory roster'!D8</f>
        <v>JULIUS JOHN C.</v>
      </c>
      <c r="D61" s="48" t="s">
        <v>63</v>
      </c>
      <c r="E61" s="54">
        <f t="shared" si="15"/>
        <v>0</v>
      </c>
      <c r="F61" s="55">
        <f>'advisory roster'!Y8</f>
        <v>0</v>
      </c>
      <c r="G61" s="50">
        <f>'advisory roster'!F8</f>
        <v>0</v>
      </c>
      <c r="H61" s="26">
        <v>5</v>
      </c>
      <c r="I61" s="26">
        <v>3</v>
      </c>
      <c r="J61" s="118">
        <v>90</v>
      </c>
      <c r="K61" s="118">
        <v>85</v>
      </c>
      <c r="L61" s="118">
        <v>82</v>
      </c>
      <c r="M61" s="118">
        <v>82</v>
      </c>
      <c r="N61" s="118">
        <v>86</v>
      </c>
      <c r="O61" s="118">
        <v>89</v>
      </c>
      <c r="P61" s="119">
        <v>80.2</v>
      </c>
      <c r="Q61" s="118">
        <v>90</v>
      </c>
      <c r="R61" s="118">
        <v>86</v>
      </c>
      <c r="S61" s="118">
        <v>88</v>
      </c>
      <c r="T61" s="120" t="s">
        <v>113</v>
      </c>
      <c r="U61" s="82"/>
      <c r="V61" s="56">
        <f t="shared" si="16"/>
        <v>86</v>
      </c>
      <c r="W61" s="59">
        <f t="shared" si="13"/>
        <v>85.86</v>
      </c>
      <c r="X61" s="48" t="b">
        <f t="shared" si="14"/>
        <v>0</v>
      </c>
      <c r="Y61" s="48">
        <f>RANK(W61,($W$59:$W$72,$W$75:$W$94),0)</f>
        <v>16</v>
      </c>
      <c r="Z61" s="31"/>
      <c r="AB61" s="50">
        <v>3</v>
      </c>
      <c r="AC61" s="51" t="str">
        <f>'advisory roster'!B8</f>
        <v>BACTON</v>
      </c>
      <c r="AD61" s="52">
        <f t="shared" ref="AD61:AD94" si="18">AD60+1</f>
        <v>3</v>
      </c>
      <c r="AE61" s="52" t="s">
        <v>17</v>
      </c>
      <c r="AF61" s="53" t="str">
        <f>'advisory roster'!D8</f>
        <v>JULIUS JOHN C.</v>
      </c>
      <c r="AG61" s="118">
        <v>90</v>
      </c>
      <c r="AH61" s="118">
        <v>85</v>
      </c>
      <c r="AI61" s="118">
        <v>82</v>
      </c>
      <c r="AJ61" s="118">
        <v>82</v>
      </c>
      <c r="AK61" s="118">
        <v>86</v>
      </c>
      <c r="AL61" s="118">
        <v>89</v>
      </c>
      <c r="AM61" s="119">
        <v>80.2</v>
      </c>
      <c r="AN61" s="118">
        <v>90</v>
      </c>
      <c r="AO61" s="118">
        <v>86</v>
      </c>
      <c r="AP61" s="118">
        <v>88</v>
      </c>
      <c r="AQ61" s="120" t="s">
        <v>113</v>
      </c>
      <c r="AR61" s="48"/>
      <c r="AS61" s="57">
        <f t="shared" si="17"/>
        <v>86</v>
      </c>
      <c r="AT61" s="26">
        <v>3</v>
      </c>
      <c r="AU61" s="107"/>
      <c r="AV61" s="107"/>
      <c r="AW61" s="26">
        <v>3</v>
      </c>
      <c r="AX61" s="107"/>
      <c r="AY61" s="107"/>
      <c r="AZ61" s="26">
        <v>3</v>
      </c>
      <c r="BA61" s="107"/>
      <c r="BB61" s="107"/>
    </row>
    <row r="62" spans="1:54">
      <c r="A62" s="50">
        <v>4</v>
      </c>
      <c r="B62" s="51" t="str">
        <f>'advisory roster'!B9</f>
        <v>DOSDOS</v>
      </c>
      <c r="C62" s="53" t="str">
        <f>'advisory roster'!D9</f>
        <v>CARLOS MIGUEL F.</v>
      </c>
      <c r="D62" s="48" t="s">
        <v>63</v>
      </c>
      <c r="E62" s="54">
        <f t="shared" si="15"/>
        <v>0</v>
      </c>
      <c r="F62" s="55">
        <f>'advisory roster'!Y9</f>
        <v>0</v>
      </c>
      <c r="G62" s="50">
        <f>'advisory roster'!F9</f>
        <v>0</v>
      </c>
      <c r="H62" s="26">
        <v>6</v>
      </c>
      <c r="I62" s="26">
        <v>4</v>
      </c>
      <c r="J62" s="118">
        <v>89</v>
      </c>
      <c r="K62" s="118">
        <v>82</v>
      </c>
      <c r="L62" s="118">
        <v>79</v>
      </c>
      <c r="M62" s="118">
        <v>81</v>
      </c>
      <c r="N62" s="118">
        <v>83</v>
      </c>
      <c r="O62" s="118">
        <v>88</v>
      </c>
      <c r="P62" s="119">
        <v>76.7</v>
      </c>
      <c r="Q62" s="118">
        <v>88</v>
      </c>
      <c r="R62" s="118">
        <v>84</v>
      </c>
      <c r="S62" s="118">
        <v>89</v>
      </c>
      <c r="T62" s="120" t="s">
        <v>113</v>
      </c>
      <c r="U62" s="82"/>
      <c r="V62" s="56">
        <f t="shared" si="16"/>
        <v>84</v>
      </c>
      <c r="W62" s="59">
        <f t="shared" si="13"/>
        <v>84.05</v>
      </c>
      <c r="X62" s="48" t="b">
        <f t="shared" si="14"/>
        <v>0</v>
      </c>
      <c r="Y62" s="48">
        <f>RANK(W62,($W$59:$W$72,$W$75:$W$94),0)</f>
        <v>27</v>
      </c>
      <c r="Z62" s="31"/>
      <c r="AB62" s="50">
        <v>4</v>
      </c>
      <c r="AC62" s="51" t="str">
        <f>'advisory roster'!B9</f>
        <v>DOSDOS</v>
      </c>
      <c r="AD62" s="52">
        <f t="shared" si="18"/>
        <v>4</v>
      </c>
      <c r="AE62" s="52" t="s">
        <v>17</v>
      </c>
      <c r="AF62" s="53" t="str">
        <f>'advisory roster'!D9</f>
        <v>CARLOS MIGUEL F.</v>
      </c>
      <c r="AG62" s="118">
        <v>89</v>
      </c>
      <c r="AH62" s="118">
        <v>82</v>
      </c>
      <c r="AI62" s="118">
        <v>79</v>
      </c>
      <c r="AJ62" s="118">
        <v>81</v>
      </c>
      <c r="AK62" s="118">
        <v>83</v>
      </c>
      <c r="AL62" s="118">
        <v>88</v>
      </c>
      <c r="AM62" s="119">
        <v>76.7</v>
      </c>
      <c r="AN62" s="118">
        <v>88</v>
      </c>
      <c r="AO62" s="118">
        <v>84</v>
      </c>
      <c r="AP62" s="118">
        <v>89</v>
      </c>
      <c r="AQ62" s="120" t="s">
        <v>113</v>
      </c>
      <c r="AR62" s="48"/>
      <c r="AS62" s="57">
        <f t="shared" si="17"/>
        <v>84</v>
      </c>
      <c r="AT62" s="26">
        <v>4</v>
      </c>
      <c r="AU62" s="107"/>
      <c r="AV62" s="107"/>
      <c r="AW62" s="26">
        <v>4</v>
      </c>
      <c r="AX62" s="107"/>
      <c r="AY62" s="107"/>
      <c r="AZ62" s="26">
        <v>4</v>
      </c>
      <c r="BA62" s="107"/>
      <c r="BB62" s="107"/>
    </row>
    <row r="63" spans="1:54">
      <c r="A63" s="50">
        <v>5</v>
      </c>
      <c r="B63" s="51" t="str">
        <f>'advisory roster'!B10</f>
        <v>ESCANILLA</v>
      </c>
      <c r="C63" s="53" t="str">
        <f>'advisory roster'!D10</f>
        <v>ERNEST JOHN</v>
      </c>
      <c r="D63" s="48" t="s">
        <v>63</v>
      </c>
      <c r="E63" s="54">
        <f t="shared" si="15"/>
        <v>0</v>
      </c>
      <c r="F63" s="55">
        <f>'advisory roster'!Y10</f>
        <v>0</v>
      </c>
      <c r="G63" s="50">
        <f>'advisory roster'!F10</f>
        <v>0</v>
      </c>
      <c r="H63" s="26">
        <v>7</v>
      </c>
      <c r="I63" s="26">
        <v>5</v>
      </c>
      <c r="J63" s="118">
        <v>91</v>
      </c>
      <c r="K63" s="118">
        <v>90</v>
      </c>
      <c r="L63" s="118">
        <v>84</v>
      </c>
      <c r="M63" s="118">
        <v>87</v>
      </c>
      <c r="N63" s="118">
        <v>86</v>
      </c>
      <c r="O63" s="118">
        <v>93</v>
      </c>
      <c r="P63" s="119">
        <v>82.7</v>
      </c>
      <c r="Q63" s="118">
        <v>86</v>
      </c>
      <c r="R63" s="118">
        <v>91</v>
      </c>
      <c r="S63" s="118">
        <v>94</v>
      </c>
      <c r="T63" s="120" t="s">
        <v>113</v>
      </c>
      <c r="U63" s="82"/>
      <c r="V63" s="56">
        <f t="shared" si="16"/>
        <v>88</v>
      </c>
      <c r="W63" s="59">
        <f t="shared" si="13"/>
        <v>88.36</v>
      </c>
      <c r="X63" s="48" t="b">
        <f t="shared" si="14"/>
        <v>0</v>
      </c>
      <c r="Y63" s="48">
        <f>RANK(W63,($W$59:$W$72,$W$75:$W$94),0)</f>
        <v>7</v>
      </c>
      <c r="Z63" s="31"/>
      <c r="AB63" s="50">
        <v>5</v>
      </c>
      <c r="AC63" s="51" t="str">
        <f>'advisory roster'!B10</f>
        <v>ESCANILLA</v>
      </c>
      <c r="AD63" s="52">
        <f t="shared" si="18"/>
        <v>5</v>
      </c>
      <c r="AE63" s="52" t="s">
        <v>17</v>
      </c>
      <c r="AF63" s="53" t="str">
        <f>'advisory roster'!D10</f>
        <v>ERNEST JOHN</v>
      </c>
      <c r="AG63" s="118">
        <v>91</v>
      </c>
      <c r="AH63" s="118">
        <v>90</v>
      </c>
      <c r="AI63" s="118">
        <v>84</v>
      </c>
      <c r="AJ63" s="118">
        <v>87</v>
      </c>
      <c r="AK63" s="118">
        <v>86</v>
      </c>
      <c r="AL63" s="118">
        <v>93</v>
      </c>
      <c r="AM63" s="119">
        <v>82.7</v>
      </c>
      <c r="AN63" s="118">
        <v>86</v>
      </c>
      <c r="AO63" s="118">
        <v>91</v>
      </c>
      <c r="AP63" s="118">
        <v>94</v>
      </c>
      <c r="AQ63" s="120" t="s">
        <v>113</v>
      </c>
      <c r="AR63" s="48"/>
      <c r="AS63" s="57">
        <f t="shared" si="17"/>
        <v>88</v>
      </c>
      <c r="AT63" s="26">
        <v>5</v>
      </c>
      <c r="AU63" s="107"/>
      <c r="AV63" s="107"/>
      <c r="AW63" s="26">
        <v>5</v>
      </c>
      <c r="AX63" s="107"/>
      <c r="AY63" s="107"/>
      <c r="AZ63" s="26">
        <v>5</v>
      </c>
      <c r="BA63" s="107"/>
      <c r="BB63" s="107"/>
    </row>
    <row r="64" spans="1:54">
      <c r="A64" s="50">
        <v>6</v>
      </c>
      <c r="B64" s="51" t="str">
        <f>'advisory roster'!B11</f>
        <v>JAO</v>
      </c>
      <c r="C64" s="53" t="str">
        <f>'advisory roster'!D11</f>
        <v>FITZROY JON B.</v>
      </c>
      <c r="D64" s="48" t="s">
        <v>63</v>
      </c>
      <c r="E64" s="54">
        <f t="shared" si="15"/>
        <v>0</v>
      </c>
      <c r="F64" s="55">
        <f>'advisory roster'!Y11</f>
        <v>0</v>
      </c>
      <c r="G64" s="50">
        <f>'advisory roster'!F11</f>
        <v>0</v>
      </c>
      <c r="H64" s="26">
        <v>8</v>
      </c>
      <c r="I64" s="26">
        <v>6</v>
      </c>
      <c r="J64" s="118">
        <v>96</v>
      </c>
      <c r="K64" s="118">
        <v>89</v>
      </c>
      <c r="L64" s="118">
        <v>94</v>
      </c>
      <c r="M64" s="118">
        <v>99</v>
      </c>
      <c r="N64" s="118">
        <v>95</v>
      </c>
      <c r="O64" s="118">
        <v>97</v>
      </c>
      <c r="P64" s="119">
        <v>97</v>
      </c>
      <c r="Q64" s="118">
        <v>98</v>
      </c>
      <c r="R64" s="118">
        <v>92</v>
      </c>
      <c r="S64" s="118">
        <v>96</v>
      </c>
      <c r="T64" s="120" t="s">
        <v>113</v>
      </c>
      <c r="U64" s="82"/>
      <c r="V64" s="56">
        <f t="shared" si="16"/>
        <v>95</v>
      </c>
      <c r="W64" s="59">
        <f t="shared" si="13"/>
        <v>95.62</v>
      </c>
      <c r="X64" s="48" t="str">
        <f t="shared" si="14"/>
        <v>1st Honor</v>
      </c>
      <c r="Y64" s="48">
        <f>RANK(W64,($W$59:$W$72,$W$75:$W$94),0)</f>
        <v>1</v>
      </c>
      <c r="Z64" s="31"/>
      <c r="AB64" s="50">
        <v>6</v>
      </c>
      <c r="AC64" s="51" t="str">
        <f>'advisory roster'!B11</f>
        <v>JAO</v>
      </c>
      <c r="AD64" s="52">
        <f t="shared" si="18"/>
        <v>6</v>
      </c>
      <c r="AE64" s="52" t="s">
        <v>17</v>
      </c>
      <c r="AF64" s="53" t="str">
        <f>'advisory roster'!D11</f>
        <v>FITZROY JON B.</v>
      </c>
      <c r="AG64" s="118">
        <v>96</v>
      </c>
      <c r="AH64" s="118">
        <v>89</v>
      </c>
      <c r="AI64" s="118">
        <v>94</v>
      </c>
      <c r="AJ64" s="118">
        <v>99</v>
      </c>
      <c r="AK64" s="118">
        <v>95</v>
      </c>
      <c r="AL64" s="118">
        <v>97</v>
      </c>
      <c r="AM64" s="119">
        <v>97</v>
      </c>
      <c r="AN64" s="118">
        <v>98</v>
      </c>
      <c r="AO64" s="118">
        <v>92</v>
      </c>
      <c r="AP64" s="118">
        <v>96</v>
      </c>
      <c r="AQ64" s="120" t="s">
        <v>113</v>
      </c>
      <c r="AR64" s="48"/>
      <c r="AS64" s="57">
        <f t="shared" si="17"/>
        <v>95</v>
      </c>
      <c r="AT64" s="26">
        <v>6</v>
      </c>
      <c r="AU64" s="107"/>
      <c r="AV64" s="107"/>
      <c r="AW64" s="26">
        <v>6</v>
      </c>
      <c r="AX64" s="107"/>
      <c r="AY64" s="107"/>
      <c r="AZ64" s="26">
        <v>6</v>
      </c>
      <c r="BA64" s="107"/>
      <c r="BB64" s="107"/>
    </row>
    <row r="65" spans="1:54">
      <c r="A65" s="50">
        <v>7</v>
      </c>
      <c r="B65" s="51" t="str">
        <f>'advisory roster'!B12</f>
        <v>LUCMAN</v>
      </c>
      <c r="C65" s="53" t="str">
        <f>'advisory roster'!D12</f>
        <v>MISHARI RASHID I.</v>
      </c>
      <c r="D65" s="48" t="s">
        <v>63</v>
      </c>
      <c r="E65" s="54">
        <f t="shared" si="15"/>
        <v>0</v>
      </c>
      <c r="F65" s="55">
        <f>'advisory roster'!Y12</f>
        <v>0</v>
      </c>
      <c r="G65" s="50">
        <f>'advisory roster'!F12</f>
        <v>0</v>
      </c>
      <c r="H65" s="26">
        <v>9</v>
      </c>
      <c r="I65" s="26">
        <v>7</v>
      </c>
      <c r="J65" s="118">
        <v>90</v>
      </c>
      <c r="K65" s="118">
        <v>82</v>
      </c>
      <c r="L65" s="118">
        <v>80</v>
      </c>
      <c r="M65" s="118">
        <v>83</v>
      </c>
      <c r="N65" s="118">
        <v>86</v>
      </c>
      <c r="O65" s="118">
        <v>94</v>
      </c>
      <c r="P65" s="119">
        <v>80.7</v>
      </c>
      <c r="Q65" s="118">
        <v>91</v>
      </c>
      <c r="R65" s="118">
        <v>91</v>
      </c>
      <c r="S65" s="118">
        <v>90</v>
      </c>
      <c r="T65" s="120" t="s">
        <v>113</v>
      </c>
      <c r="U65" s="82"/>
      <c r="V65" s="56">
        <f t="shared" si="16"/>
        <v>87</v>
      </c>
      <c r="W65" s="59">
        <f t="shared" si="13"/>
        <v>86.67</v>
      </c>
      <c r="X65" s="48" t="b">
        <f t="shared" si="14"/>
        <v>0</v>
      </c>
      <c r="Y65" s="48">
        <f>RANK(W65,($W$59:$W$72,$W$75:$W$94),0)</f>
        <v>11</v>
      </c>
      <c r="Z65" s="31"/>
      <c r="AB65" s="50">
        <v>7</v>
      </c>
      <c r="AC65" s="51" t="str">
        <f>'advisory roster'!B12</f>
        <v>LUCMAN</v>
      </c>
      <c r="AD65" s="52">
        <f t="shared" si="18"/>
        <v>7</v>
      </c>
      <c r="AE65" s="52" t="s">
        <v>17</v>
      </c>
      <c r="AF65" s="53" t="str">
        <f>'advisory roster'!D12</f>
        <v>MISHARI RASHID I.</v>
      </c>
      <c r="AG65" s="118">
        <v>90</v>
      </c>
      <c r="AH65" s="118">
        <v>82</v>
      </c>
      <c r="AI65" s="118">
        <v>80</v>
      </c>
      <c r="AJ65" s="118">
        <v>83</v>
      </c>
      <c r="AK65" s="118">
        <v>86</v>
      </c>
      <c r="AL65" s="118">
        <v>94</v>
      </c>
      <c r="AM65" s="119">
        <v>80.7</v>
      </c>
      <c r="AN65" s="118">
        <v>91</v>
      </c>
      <c r="AO65" s="118">
        <v>91</v>
      </c>
      <c r="AP65" s="118">
        <v>90</v>
      </c>
      <c r="AQ65" s="120" t="s">
        <v>113</v>
      </c>
      <c r="AR65" s="48"/>
      <c r="AS65" s="57">
        <f t="shared" si="17"/>
        <v>87</v>
      </c>
      <c r="AT65" s="26">
        <v>7</v>
      </c>
      <c r="AU65" s="107"/>
      <c r="AV65" s="107"/>
      <c r="AW65" s="26">
        <v>7</v>
      </c>
      <c r="AX65" s="107"/>
      <c r="AY65" s="107"/>
      <c r="AZ65" s="26">
        <v>7</v>
      </c>
      <c r="BA65" s="107"/>
      <c r="BB65" s="107"/>
    </row>
    <row r="66" spans="1:54">
      <c r="A66" s="50">
        <v>8</v>
      </c>
      <c r="B66" s="51" t="str">
        <f>'advisory roster'!B13</f>
        <v>MAGLASANG</v>
      </c>
      <c r="C66" s="53" t="str">
        <f>'advisory roster'!D13</f>
        <v>KARLO O.</v>
      </c>
      <c r="D66" s="48" t="s">
        <v>63</v>
      </c>
      <c r="E66" s="54">
        <f t="shared" si="15"/>
        <v>0</v>
      </c>
      <c r="F66" s="55">
        <f>'advisory roster'!Y13</f>
        <v>0</v>
      </c>
      <c r="G66" s="50">
        <f>'advisory roster'!F13</f>
        <v>0</v>
      </c>
      <c r="H66" s="26">
        <v>10</v>
      </c>
      <c r="I66" s="26">
        <v>8</v>
      </c>
      <c r="J66" s="118">
        <v>89</v>
      </c>
      <c r="K66" s="118">
        <v>85</v>
      </c>
      <c r="L66" s="118">
        <v>82</v>
      </c>
      <c r="M66" s="118">
        <v>85</v>
      </c>
      <c r="N66" s="118">
        <v>75</v>
      </c>
      <c r="O66" s="118">
        <v>92</v>
      </c>
      <c r="P66" s="119">
        <v>80.400000000000006</v>
      </c>
      <c r="Q66" s="118">
        <v>93</v>
      </c>
      <c r="R66" s="118">
        <v>89</v>
      </c>
      <c r="S66" s="118">
        <v>91</v>
      </c>
      <c r="T66" s="120" t="s">
        <v>113</v>
      </c>
      <c r="U66" s="82"/>
      <c r="V66" s="56">
        <f t="shared" si="16"/>
        <v>86</v>
      </c>
      <c r="W66" s="59">
        <f t="shared" si="13"/>
        <v>85.42</v>
      </c>
      <c r="X66" s="48" t="b">
        <f t="shared" si="14"/>
        <v>0</v>
      </c>
      <c r="Y66" s="48">
        <f>RANK(W66,($W$59:$W$72,$W$75:$W$94),0)</f>
        <v>19</v>
      </c>
      <c r="Z66" s="31"/>
      <c r="AB66" s="50">
        <v>8</v>
      </c>
      <c r="AC66" s="51" t="str">
        <f>'advisory roster'!B13</f>
        <v>MAGLASANG</v>
      </c>
      <c r="AD66" s="52">
        <f t="shared" si="18"/>
        <v>8</v>
      </c>
      <c r="AE66" s="52" t="s">
        <v>17</v>
      </c>
      <c r="AF66" s="53" t="str">
        <f>'advisory roster'!D13</f>
        <v>KARLO O.</v>
      </c>
      <c r="AG66" s="118">
        <v>89</v>
      </c>
      <c r="AH66" s="118">
        <v>85</v>
      </c>
      <c r="AI66" s="118">
        <v>82</v>
      </c>
      <c r="AJ66" s="118">
        <v>85</v>
      </c>
      <c r="AK66" s="118">
        <v>75</v>
      </c>
      <c r="AL66" s="118">
        <v>92</v>
      </c>
      <c r="AM66" s="119">
        <v>80.400000000000006</v>
      </c>
      <c r="AN66" s="118">
        <v>93</v>
      </c>
      <c r="AO66" s="118">
        <v>89</v>
      </c>
      <c r="AP66" s="118">
        <v>91</v>
      </c>
      <c r="AQ66" s="120" t="s">
        <v>113</v>
      </c>
      <c r="AR66" s="48"/>
      <c r="AS66" s="57">
        <f t="shared" si="17"/>
        <v>86</v>
      </c>
      <c r="AT66" s="26">
        <v>8</v>
      </c>
      <c r="AU66" s="107"/>
      <c r="AV66" s="107"/>
      <c r="AW66" s="26">
        <v>8</v>
      </c>
      <c r="AX66" s="107"/>
      <c r="AY66" s="107"/>
      <c r="AZ66" s="26">
        <v>8</v>
      </c>
      <c r="BA66" s="107"/>
      <c r="BB66" s="107"/>
    </row>
    <row r="67" spans="1:54">
      <c r="A67" s="50">
        <v>9</v>
      </c>
      <c r="B67" s="51" t="str">
        <f>'advisory roster'!B14</f>
        <v>REGENCIA</v>
      </c>
      <c r="C67" s="53" t="str">
        <f>'advisory roster'!D14</f>
        <v>JOSIAH ELEAZAR T.</v>
      </c>
      <c r="D67" s="48" t="s">
        <v>63</v>
      </c>
      <c r="E67" s="54">
        <f t="shared" si="15"/>
        <v>0</v>
      </c>
      <c r="F67" s="55">
        <f>'advisory roster'!Y14</f>
        <v>0</v>
      </c>
      <c r="G67" s="50">
        <f>'advisory roster'!F14</f>
        <v>0</v>
      </c>
      <c r="H67" s="26">
        <v>11</v>
      </c>
      <c r="I67" s="26">
        <v>9</v>
      </c>
      <c r="J67" s="118">
        <v>88</v>
      </c>
      <c r="K67" s="118">
        <v>79</v>
      </c>
      <c r="L67" s="118">
        <v>78</v>
      </c>
      <c r="M67" s="118">
        <v>82</v>
      </c>
      <c r="N67" s="118">
        <v>84</v>
      </c>
      <c r="O67" s="118">
        <v>86</v>
      </c>
      <c r="P67" s="119">
        <v>81.8</v>
      </c>
      <c r="Q67" s="118">
        <v>93</v>
      </c>
      <c r="R67" s="118">
        <v>88</v>
      </c>
      <c r="S67" s="118">
        <v>92</v>
      </c>
      <c r="T67" s="120" t="s">
        <v>113</v>
      </c>
      <c r="U67" s="82"/>
      <c r="V67" s="56">
        <f t="shared" si="16"/>
        <v>85</v>
      </c>
      <c r="W67" s="59">
        <f t="shared" si="13"/>
        <v>85.06</v>
      </c>
      <c r="X67" s="48" t="b">
        <f t="shared" si="14"/>
        <v>0</v>
      </c>
      <c r="Y67" s="48">
        <f>RANK(W67,($W$59:$W$72,$W$75:$W$94),0)</f>
        <v>23</v>
      </c>
      <c r="Z67" s="31"/>
      <c r="AB67" s="50">
        <v>9</v>
      </c>
      <c r="AC67" s="51" t="str">
        <f>'advisory roster'!B14</f>
        <v>REGENCIA</v>
      </c>
      <c r="AD67" s="52">
        <f t="shared" si="18"/>
        <v>9</v>
      </c>
      <c r="AE67" s="52" t="s">
        <v>17</v>
      </c>
      <c r="AF67" s="53" t="str">
        <f>'advisory roster'!D14</f>
        <v>JOSIAH ELEAZAR T.</v>
      </c>
      <c r="AG67" s="118">
        <v>88</v>
      </c>
      <c r="AH67" s="118">
        <v>79</v>
      </c>
      <c r="AI67" s="118">
        <v>78</v>
      </c>
      <c r="AJ67" s="118">
        <v>82</v>
      </c>
      <c r="AK67" s="118">
        <v>84</v>
      </c>
      <c r="AL67" s="118">
        <v>86</v>
      </c>
      <c r="AM67" s="119">
        <v>81.8</v>
      </c>
      <c r="AN67" s="118">
        <v>93</v>
      </c>
      <c r="AO67" s="118">
        <v>88</v>
      </c>
      <c r="AP67" s="118">
        <v>92</v>
      </c>
      <c r="AQ67" s="120" t="s">
        <v>113</v>
      </c>
      <c r="AR67" s="48"/>
      <c r="AS67" s="57">
        <f t="shared" si="17"/>
        <v>85</v>
      </c>
      <c r="AT67" s="26">
        <v>9</v>
      </c>
      <c r="AU67" s="107"/>
      <c r="AV67" s="107"/>
      <c r="AW67" s="26">
        <v>9</v>
      </c>
      <c r="AX67" s="107"/>
      <c r="AY67" s="107"/>
      <c r="AZ67" s="26">
        <v>9</v>
      </c>
      <c r="BA67" s="107"/>
      <c r="BB67" s="107"/>
    </row>
    <row r="68" spans="1:54">
      <c r="A68" s="50">
        <v>10</v>
      </c>
      <c r="B68" s="51" t="str">
        <f>'advisory roster'!B15</f>
        <v>RULONA</v>
      </c>
      <c r="C68" s="53" t="str">
        <f>'advisory roster'!D15</f>
        <v>RENDEL JOHN D.</v>
      </c>
      <c r="D68" s="48" t="s">
        <v>63</v>
      </c>
      <c r="E68" s="54">
        <f t="shared" si="15"/>
        <v>0</v>
      </c>
      <c r="F68" s="55">
        <f>'advisory roster'!Y15</f>
        <v>0</v>
      </c>
      <c r="G68" s="50">
        <f>'advisory roster'!F15</f>
        <v>0</v>
      </c>
      <c r="H68" s="26">
        <v>12</v>
      </c>
      <c r="I68" s="26">
        <v>10</v>
      </c>
      <c r="J68" s="118">
        <v>88</v>
      </c>
      <c r="K68" s="118">
        <v>80</v>
      </c>
      <c r="L68" s="118">
        <v>78</v>
      </c>
      <c r="M68" s="118">
        <v>76</v>
      </c>
      <c r="N68" s="118">
        <v>84</v>
      </c>
      <c r="O68" s="118">
        <v>89</v>
      </c>
      <c r="P68" s="119">
        <v>78.3</v>
      </c>
      <c r="Q68" s="118">
        <v>93</v>
      </c>
      <c r="R68" s="118">
        <v>87</v>
      </c>
      <c r="S68" s="118">
        <v>89</v>
      </c>
      <c r="T68" s="120" t="s">
        <v>113</v>
      </c>
      <c r="U68" s="82"/>
      <c r="V68" s="56">
        <f t="shared" si="16"/>
        <v>84</v>
      </c>
      <c r="W68" s="59">
        <f t="shared" si="13"/>
        <v>83.87</v>
      </c>
      <c r="X68" s="48" t="b">
        <f t="shared" si="14"/>
        <v>0</v>
      </c>
      <c r="Y68" s="48">
        <f>RANK(W68,($W$59:$W$72,$W$75:$W$94),0)</f>
        <v>30</v>
      </c>
      <c r="Z68" s="31"/>
      <c r="AB68" s="50">
        <v>10</v>
      </c>
      <c r="AC68" s="51" t="str">
        <f>'advisory roster'!B15</f>
        <v>RULONA</v>
      </c>
      <c r="AD68" s="52">
        <f t="shared" si="18"/>
        <v>10</v>
      </c>
      <c r="AE68" s="52" t="s">
        <v>17</v>
      </c>
      <c r="AF68" s="53" t="str">
        <f>'advisory roster'!D15</f>
        <v>RENDEL JOHN D.</v>
      </c>
      <c r="AG68" s="118">
        <v>88</v>
      </c>
      <c r="AH68" s="118">
        <v>80</v>
      </c>
      <c r="AI68" s="118">
        <v>78</v>
      </c>
      <c r="AJ68" s="118">
        <v>76</v>
      </c>
      <c r="AK68" s="118">
        <v>84</v>
      </c>
      <c r="AL68" s="118">
        <v>89</v>
      </c>
      <c r="AM68" s="119">
        <v>78.3</v>
      </c>
      <c r="AN68" s="118">
        <v>93</v>
      </c>
      <c r="AO68" s="118">
        <v>87</v>
      </c>
      <c r="AP68" s="118">
        <v>89</v>
      </c>
      <c r="AQ68" s="120" t="s">
        <v>113</v>
      </c>
      <c r="AR68" s="48"/>
      <c r="AS68" s="57">
        <f t="shared" si="17"/>
        <v>84</v>
      </c>
      <c r="AT68" s="26">
        <v>10</v>
      </c>
      <c r="AU68" s="107"/>
      <c r="AV68" s="107"/>
      <c r="AW68" s="26">
        <v>10</v>
      </c>
      <c r="AX68" s="107"/>
      <c r="AY68" s="107"/>
      <c r="AZ68" s="26">
        <v>10</v>
      </c>
      <c r="BA68" s="107"/>
      <c r="BB68" s="107"/>
    </row>
    <row r="69" spans="1:54">
      <c r="A69" s="50">
        <v>11</v>
      </c>
      <c r="B69" s="51" t="str">
        <f>'advisory roster'!B16</f>
        <v>USMAN</v>
      </c>
      <c r="C69" s="53" t="str">
        <f>'advisory roster'!D16</f>
        <v>JAMALLUDIN SALIM P.</v>
      </c>
      <c r="D69" s="48" t="s">
        <v>63</v>
      </c>
      <c r="E69" s="54">
        <f t="shared" si="15"/>
        <v>0</v>
      </c>
      <c r="F69" s="55">
        <f>'advisory roster'!Y16</f>
        <v>0</v>
      </c>
      <c r="G69" s="50">
        <f>'advisory roster'!F16</f>
        <v>0</v>
      </c>
      <c r="H69" s="26">
        <v>13</v>
      </c>
      <c r="I69" s="26">
        <v>11</v>
      </c>
      <c r="J69" s="118">
        <v>90</v>
      </c>
      <c r="K69" s="118">
        <v>82</v>
      </c>
      <c r="L69" s="118">
        <v>80</v>
      </c>
      <c r="M69" s="118">
        <v>83</v>
      </c>
      <c r="N69" s="118">
        <v>86</v>
      </c>
      <c r="O69" s="118">
        <v>94</v>
      </c>
      <c r="P69" s="119">
        <v>80.7</v>
      </c>
      <c r="Q69" s="118">
        <v>91</v>
      </c>
      <c r="R69" s="118">
        <v>91</v>
      </c>
      <c r="S69" s="118">
        <v>90</v>
      </c>
      <c r="T69" s="120" t="s">
        <v>113</v>
      </c>
      <c r="U69" s="82"/>
      <c r="V69" s="56">
        <f t="shared" si="16"/>
        <v>87</v>
      </c>
      <c r="W69" s="59">
        <f t="shared" si="13"/>
        <v>86.67</v>
      </c>
      <c r="X69" s="48" t="b">
        <f t="shared" si="14"/>
        <v>0</v>
      </c>
      <c r="Y69" s="48">
        <f>RANK(W69,($W$59:$W$72,$W$75:$W$94),0)</f>
        <v>11</v>
      </c>
      <c r="Z69" s="31"/>
      <c r="AB69" s="50">
        <v>11</v>
      </c>
      <c r="AC69" s="51" t="str">
        <f>'advisory roster'!B16</f>
        <v>USMAN</v>
      </c>
      <c r="AD69" s="52">
        <f t="shared" si="18"/>
        <v>11</v>
      </c>
      <c r="AE69" s="52" t="s">
        <v>17</v>
      </c>
      <c r="AF69" s="53" t="str">
        <f>'advisory roster'!D16</f>
        <v>JAMALLUDIN SALIM P.</v>
      </c>
      <c r="AG69" s="118">
        <v>90</v>
      </c>
      <c r="AH69" s="118">
        <v>82</v>
      </c>
      <c r="AI69" s="118">
        <v>80</v>
      </c>
      <c r="AJ69" s="118">
        <v>83</v>
      </c>
      <c r="AK69" s="118">
        <v>86</v>
      </c>
      <c r="AL69" s="118">
        <v>94</v>
      </c>
      <c r="AM69" s="119">
        <v>80.7</v>
      </c>
      <c r="AN69" s="118">
        <v>91</v>
      </c>
      <c r="AO69" s="118">
        <v>91</v>
      </c>
      <c r="AP69" s="118">
        <v>90</v>
      </c>
      <c r="AQ69" s="120" t="s">
        <v>113</v>
      </c>
      <c r="AR69" s="48"/>
      <c r="AS69" s="57">
        <f t="shared" si="17"/>
        <v>87</v>
      </c>
      <c r="AT69" s="26">
        <v>11</v>
      </c>
      <c r="AU69" s="107"/>
      <c r="AV69" s="107"/>
      <c r="AW69" s="26">
        <v>11</v>
      </c>
      <c r="AX69" s="107"/>
      <c r="AY69" s="107"/>
      <c r="AZ69" s="26">
        <v>11</v>
      </c>
      <c r="BA69" s="107"/>
      <c r="BB69" s="107"/>
    </row>
    <row r="70" spans="1:54">
      <c r="A70" s="50">
        <v>12</v>
      </c>
      <c r="B70" s="51">
        <f>'advisory roster'!B17</f>
        <v>0</v>
      </c>
      <c r="C70" s="53">
        <f>'advisory roster'!D17</f>
        <v>0</v>
      </c>
      <c r="D70" s="48" t="s">
        <v>63</v>
      </c>
      <c r="E70" s="54">
        <f t="shared" si="15"/>
        <v>0</v>
      </c>
      <c r="F70" s="55">
        <f>'advisory roster'!Y17</f>
        <v>0</v>
      </c>
      <c r="G70" s="50">
        <f>'advisory roster'!F17</f>
        <v>0</v>
      </c>
      <c r="H70" s="26">
        <v>14</v>
      </c>
      <c r="I70" s="26">
        <v>12</v>
      </c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56" t="e">
        <f t="shared" si="16"/>
        <v>#DIV/0!</v>
      </c>
      <c r="W70" s="59">
        <f t="shared" si="13"/>
        <v>0</v>
      </c>
      <c r="X70" s="48" t="e">
        <f t="shared" si="14"/>
        <v>#DIV/0!</v>
      </c>
      <c r="Y70" s="48">
        <f>RANK(W70,($W$59:$W$72,$W$75:$W$94),0)</f>
        <v>32</v>
      </c>
      <c r="Z70" s="31"/>
      <c r="AB70" s="50">
        <v>12</v>
      </c>
      <c r="AC70" s="51">
        <f>'advisory roster'!B17</f>
        <v>0</v>
      </c>
      <c r="AD70" s="52">
        <f t="shared" si="18"/>
        <v>12</v>
      </c>
      <c r="AE70" s="52" t="s">
        <v>17</v>
      </c>
      <c r="AF70" s="53">
        <f>'advisory roster'!D17</f>
        <v>0</v>
      </c>
      <c r="AG70" s="82"/>
      <c r="AH70" s="82"/>
      <c r="AI70" s="82"/>
      <c r="AJ70" s="82"/>
      <c r="AK70" s="82"/>
      <c r="AL70" s="82"/>
      <c r="AM70" s="82"/>
      <c r="AN70" s="82"/>
      <c r="AO70" s="82"/>
      <c r="AP70" s="82"/>
      <c r="AQ70" s="82"/>
      <c r="AR70" s="48"/>
      <c r="AS70" s="57" t="e">
        <f t="shared" si="17"/>
        <v>#DIV/0!</v>
      </c>
      <c r="AT70" s="26">
        <v>12</v>
      </c>
      <c r="AU70" s="107"/>
      <c r="AV70" s="107"/>
      <c r="AW70" s="26">
        <v>12</v>
      </c>
      <c r="AX70" s="107"/>
      <c r="AY70" s="107"/>
      <c r="AZ70" s="26">
        <v>12</v>
      </c>
      <c r="BA70" s="107"/>
      <c r="BB70" s="107"/>
    </row>
    <row r="71" spans="1:54">
      <c r="A71" s="60">
        <v>13</v>
      </c>
      <c r="B71" s="51">
        <f>'advisory roster'!B18</f>
        <v>0</v>
      </c>
      <c r="C71" s="53">
        <f>'advisory roster'!D18</f>
        <v>0</v>
      </c>
      <c r="D71" s="48" t="s">
        <v>63</v>
      </c>
      <c r="E71" s="54">
        <f t="shared" si="15"/>
        <v>0</v>
      </c>
      <c r="F71" s="55">
        <f>'advisory roster'!Y18</f>
        <v>0</v>
      </c>
      <c r="G71" s="50">
        <f>'advisory roster'!F18</f>
        <v>0</v>
      </c>
      <c r="H71" s="26">
        <v>15</v>
      </c>
      <c r="I71" s="26">
        <v>13</v>
      </c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56" t="e">
        <f t="shared" si="16"/>
        <v>#DIV/0!</v>
      </c>
      <c r="W71" s="59">
        <f t="shared" si="13"/>
        <v>0</v>
      </c>
      <c r="X71" s="48" t="e">
        <f t="shared" si="14"/>
        <v>#DIV/0!</v>
      </c>
      <c r="Y71" s="48">
        <f>RANK(W71,($W$59:$W$72,$W$75:$W$94),0)</f>
        <v>32</v>
      </c>
      <c r="Z71" s="31"/>
      <c r="AB71" s="60">
        <v>13</v>
      </c>
      <c r="AC71" s="51">
        <f>'advisory roster'!B18</f>
        <v>0</v>
      </c>
      <c r="AD71" s="52">
        <f t="shared" si="18"/>
        <v>13</v>
      </c>
      <c r="AE71" s="52" t="s">
        <v>17</v>
      </c>
      <c r="AF71" s="53">
        <f>'advisory roster'!D18</f>
        <v>0</v>
      </c>
      <c r="AG71" s="82"/>
      <c r="AH71" s="82"/>
      <c r="AI71" s="82"/>
      <c r="AJ71" s="82"/>
      <c r="AK71" s="82"/>
      <c r="AL71" s="82"/>
      <c r="AM71" s="82"/>
      <c r="AN71" s="82"/>
      <c r="AO71" s="82"/>
      <c r="AP71" s="82"/>
      <c r="AQ71" s="82"/>
      <c r="AR71" s="48"/>
      <c r="AS71" s="57" t="e">
        <f t="shared" si="17"/>
        <v>#DIV/0!</v>
      </c>
      <c r="AT71" s="26">
        <v>13</v>
      </c>
      <c r="AU71" s="107"/>
      <c r="AV71" s="107"/>
      <c r="AW71" s="26">
        <v>13</v>
      </c>
      <c r="AX71" s="107"/>
      <c r="AY71" s="107"/>
      <c r="AZ71" s="26">
        <v>13</v>
      </c>
      <c r="BA71" s="107"/>
      <c r="BB71" s="107"/>
    </row>
    <row r="72" spans="1:54">
      <c r="A72" s="50">
        <v>14</v>
      </c>
      <c r="B72" s="51">
        <f>'advisory roster'!B19</f>
        <v>0</v>
      </c>
      <c r="C72" s="53">
        <f>'advisory roster'!D19</f>
        <v>0</v>
      </c>
      <c r="D72" s="48" t="s">
        <v>63</v>
      </c>
      <c r="E72" s="54">
        <f t="shared" si="15"/>
        <v>0</v>
      </c>
      <c r="F72" s="55">
        <f>'advisory roster'!Y19</f>
        <v>0</v>
      </c>
      <c r="G72" s="50">
        <f>'advisory roster'!F19</f>
        <v>0</v>
      </c>
      <c r="H72" s="26">
        <v>16</v>
      </c>
      <c r="I72" s="26">
        <v>14</v>
      </c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56" t="e">
        <f t="shared" si="16"/>
        <v>#DIV/0!</v>
      </c>
      <c r="W72" s="59">
        <f t="shared" si="13"/>
        <v>0</v>
      </c>
      <c r="X72" s="48" t="e">
        <f t="shared" si="14"/>
        <v>#DIV/0!</v>
      </c>
      <c r="Y72" s="48">
        <f>RANK(W72,($W$59:$W$72,$W$75:$W$94),0)</f>
        <v>32</v>
      </c>
      <c r="Z72" s="31"/>
      <c r="AB72" s="50">
        <v>14</v>
      </c>
      <c r="AC72" s="51">
        <f>'advisory roster'!B19</f>
        <v>0</v>
      </c>
      <c r="AD72" s="52">
        <f t="shared" si="18"/>
        <v>14</v>
      </c>
      <c r="AE72" s="52" t="s">
        <v>17</v>
      </c>
      <c r="AF72" s="53">
        <f>'advisory roster'!D19</f>
        <v>0</v>
      </c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48"/>
      <c r="AS72" s="57" t="e">
        <f t="shared" si="17"/>
        <v>#DIV/0!</v>
      </c>
      <c r="AT72" s="26">
        <v>14</v>
      </c>
      <c r="AU72" s="107"/>
      <c r="AV72" s="107"/>
      <c r="AW72" s="26">
        <v>14</v>
      </c>
      <c r="AX72" s="107"/>
      <c r="AY72" s="107"/>
      <c r="AZ72" s="26">
        <v>14</v>
      </c>
      <c r="BA72" s="107"/>
      <c r="BB72" s="107"/>
    </row>
    <row r="73" spans="1:54" ht="15">
      <c r="A73" s="61"/>
      <c r="B73" s="62"/>
      <c r="C73" s="63"/>
      <c r="D73" s="48"/>
      <c r="E73" s="54"/>
      <c r="F73" s="48"/>
      <c r="G73" s="50"/>
      <c r="H73" s="26">
        <v>17</v>
      </c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56"/>
      <c r="W73" s="59"/>
      <c r="X73" s="48"/>
      <c r="Y73" s="48"/>
      <c r="Z73" s="31"/>
      <c r="AB73" s="61"/>
      <c r="AC73" s="62"/>
      <c r="AD73" s="52">
        <f t="shared" si="18"/>
        <v>15</v>
      </c>
      <c r="AE73" s="62"/>
      <c r="AF73" s="63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48"/>
      <c r="AS73" s="57"/>
      <c r="AU73" s="50"/>
      <c r="AV73" s="50"/>
      <c r="AX73" s="50"/>
      <c r="AY73" s="50"/>
      <c r="BA73" s="50"/>
      <c r="BB73" s="50"/>
    </row>
    <row r="74" spans="1:54" ht="15">
      <c r="A74" s="64" t="s">
        <v>18</v>
      </c>
      <c r="B74" s="65"/>
      <c r="C74" s="66"/>
      <c r="D74" s="48"/>
      <c r="E74" s="54"/>
      <c r="F74" s="48"/>
      <c r="G74" s="50"/>
      <c r="H74" s="26">
        <v>18</v>
      </c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56"/>
      <c r="W74" s="59"/>
      <c r="X74" s="48"/>
      <c r="Y74" s="48"/>
      <c r="Z74" s="31"/>
      <c r="AB74" s="136" t="s">
        <v>18</v>
      </c>
      <c r="AC74" s="62"/>
      <c r="AD74" s="52">
        <f t="shared" si="18"/>
        <v>16</v>
      </c>
      <c r="AE74" s="62"/>
      <c r="AF74" s="63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48"/>
      <c r="AS74" s="57"/>
      <c r="AU74" s="50"/>
      <c r="AV74" s="50"/>
      <c r="AX74" s="50"/>
      <c r="AY74" s="50"/>
      <c r="BA74" s="50"/>
      <c r="BB74" s="50"/>
    </row>
    <row r="75" spans="1:54">
      <c r="A75" s="50">
        <v>1</v>
      </c>
      <c r="B75" s="51" t="str">
        <f>'advisory roster'!B27</f>
        <v>ADRIVAN</v>
      </c>
      <c r="C75" s="53" t="str">
        <f>'advisory roster'!D27</f>
        <v>EURIKA C.</v>
      </c>
      <c r="D75" s="48" t="s">
        <v>64</v>
      </c>
      <c r="E75" s="54">
        <f>E25</f>
        <v>0</v>
      </c>
      <c r="F75" s="55">
        <f>'advisory roster'!Y27</f>
        <v>0</v>
      </c>
      <c r="G75" s="50">
        <f>'advisory roster'!F27</f>
        <v>0</v>
      </c>
      <c r="H75" s="26">
        <v>19</v>
      </c>
      <c r="I75" s="26">
        <v>1</v>
      </c>
      <c r="J75" s="118">
        <v>100</v>
      </c>
      <c r="K75" s="118">
        <v>87</v>
      </c>
      <c r="L75" s="118">
        <v>85</v>
      </c>
      <c r="M75" s="118">
        <v>89</v>
      </c>
      <c r="N75" s="118">
        <v>83</v>
      </c>
      <c r="O75" s="118">
        <v>88</v>
      </c>
      <c r="P75" s="119">
        <v>83.95</v>
      </c>
      <c r="Q75" s="118">
        <v>88</v>
      </c>
      <c r="R75" s="118">
        <v>90</v>
      </c>
      <c r="S75" s="118">
        <v>92</v>
      </c>
      <c r="T75" s="120" t="s">
        <v>113</v>
      </c>
      <c r="U75" s="82"/>
      <c r="V75" s="56">
        <f t="shared" si="16"/>
        <v>88</v>
      </c>
      <c r="W75" s="59">
        <f t="shared" si="13"/>
        <v>89.07</v>
      </c>
      <c r="X75" s="48" t="b">
        <f t="shared" ref="X75:X94" si="19">IF(AND(MIN(J75:T75)&gt;84.99,V75&gt;84.99),IF(W75&gt;93,"1st Honor", IF(AND(W75&gt;88.99,W75&lt;93),"2nd Honor",IF(AND(W75&gt;84.99,W75&lt;89),"3rd Honors",""))))</f>
        <v>0</v>
      </c>
      <c r="Y75" s="48">
        <f>RANK(W75,($W$59:$W$72,$W$75:$W$94),0)</f>
        <v>6</v>
      </c>
      <c r="Z75" s="31"/>
      <c r="AB75" s="50">
        <v>1</v>
      </c>
      <c r="AC75" s="51" t="str">
        <f>'advisory roster'!B27</f>
        <v>ADRIVAN</v>
      </c>
      <c r="AD75" s="52">
        <f t="shared" si="18"/>
        <v>17</v>
      </c>
      <c r="AE75" s="52" t="s">
        <v>17</v>
      </c>
      <c r="AF75" s="53" t="str">
        <f>'advisory roster'!D27</f>
        <v>EURIKA C.</v>
      </c>
      <c r="AG75" s="118">
        <v>99</v>
      </c>
      <c r="AH75" s="118">
        <v>87</v>
      </c>
      <c r="AI75" s="118">
        <v>85</v>
      </c>
      <c r="AJ75" s="118">
        <v>89</v>
      </c>
      <c r="AK75" s="118">
        <v>83</v>
      </c>
      <c r="AL75" s="118">
        <v>88</v>
      </c>
      <c r="AM75" s="119">
        <v>83.95</v>
      </c>
      <c r="AN75" s="118">
        <v>88</v>
      </c>
      <c r="AO75" s="118">
        <v>90</v>
      </c>
      <c r="AP75" s="118">
        <v>92</v>
      </c>
      <c r="AQ75" s="120" t="s">
        <v>113</v>
      </c>
      <c r="AR75" s="48"/>
      <c r="AS75" s="57">
        <f t="shared" si="17"/>
        <v>88</v>
      </c>
      <c r="AT75" s="26">
        <v>1</v>
      </c>
      <c r="AU75" s="107"/>
      <c r="AV75" s="107"/>
      <c r="AW75" s="26">
        <v>1</v>
      </c>
      <c r="AX75" s="107"/>
      <c r="AY75" s="107"/>
      <c r="AZ75" s="26">
        <v>1</v>
      </c>
      <c r="BA75" s="107"/>
      <c r="BB75" s="107"/>
    </row>
    <row r="76" spans="1:54">
      <c r="A76" s="50">
        <v>2</v>
      </c>
      <c r="B76" s="51" t="str">
        <f>'advisory roster'!B28</f>
        <v>ALI</v>
      </c>
      <c r="C76" s="53" t="str">
        <f>'advisory roster'!D28</f>
        <v>NORJAMELAH</v>
      </c>
      <c r="D76" s="48" t="s">
        <v>64</v>
      </c>
      <c r="E76" s="54">
        <f t="shared" ref="E76:E94" si="20">E26</f>
        <v>0</v>
      </c>
      <c r="F76" s="55">
        <f>'advisory roster'!Y28</f>
        <v>0</v>
      </c>
      <c r="G76" s="50">
        <f>'advisory roster'!F28</f>
        <v>0</v>
      </c>
      <c r="H76" s="26">
        <v>20</v>
      </c>
      <c r="I76" s="26">
        <v>2</v>
      </c>
      <c r="J76" s="118">
        <v>92</v>
      </c>
      <c r="K76" s="118">
        <v>87</v>
      </c>
      <c r="L76" s="118">
        <v>82</v>
      </c>
      <c r="M76" s="118">
        <v>90</v>
      </c>
      <c r="N76" s="118">
        <v>88</v>
      </c>
      <c r="O76" s="118">
        <v>88</v>
      </c>
      <c r="P76" s="119">
        <v>81.350000000000009</v>
      </c>
      <c r="Q76" s="118">
        <v>97</v>
      </c>
      <c r="R76" s="118">
        <v>92</v>
      </c>
      <c r="S76" s="118">
        <v>93</v>
      </c>
      <c r="T76" s="120" t="s">
        <v>113</v>
      </c>
      <c r="U76" s="82"/>
      <c r="V76" s="56">
        <f t="shared" si="16"/>
        <v>89</v>
      </c>
      <c r="W76" s="59">
        <f t="shared" si="13"/>
        <v>89.26</v>
      </c>
      <c r="X76" s="48" t="b">
        <f t="shared" si="19"/>
        <v>0</v>
      </c>
      <c r="Y76" s="48">
        <f>RANK(W76,($W$59:$W$72,$W$75:$W$94),0)</f>
        <v>4</v>
      </c>
      <c r="Z76" s="31"/>
      <c r="AB76" s="50">
        <v>2</v>
      </c>
      <c r="AC76" s="51" t="str">
        <f>'advisory roster'!B28</f>
        <v>ALI</v>
      </c>
      <c r="AD76" s="52">
        <f t="shared" si="18"/>
        <v>18</v>
      </c>
      <c r="AE76" s="52" t="s">
        <v>17</v>
      </c>
      <c r="AF76" s="53" t="str">
        <f>'advisory roster'!D28</f>
        <v>NORJAMELAH</v>
      </c>
      <c r="AG76" s="118">
        <v>92</v>
      </c>
      <c r="AH76" s="118">
        <v>87</v>
      </c>
      <c r="AI76" s="118">
        <v>82</v>
      </c>
      <c r="AJ76" s="118">
        <v>90</v>
      </c>
      <c r="AK76" s="118">
        <v>88</v>
      </c>
      <c r="AL76" s="118">
        <v>88</v>
      </c>
      <c r="AM76" s="119">
        <v>81.350000000000009</v>
      </c>
      <c r="AN76" s="118">
        <v>97</v>
      </c>
      <c r="AO76" s="118">
        <v>92</v>
      </c>
      <c r="AP76" s="118">
        <v>93</v>
      </c>
      <c r="AQ76" s="120" t="s">
        <v>113</v>
      </c>
      <c r="AR76" s="48"/>
      <c r="AS76" s="57">
        <f t="shared" si="17"/>
        <v>89</v>
      </c>
      <c r="AT76" s="26">
        <v>2</v>
      </c>
      <c r="AU76" s="107"/>
      <c r="AV76" s="107"/>
      <c r="AW76" s="26">
        <v>2</v>
      </c>
      <c r="AX76" s="107"/>
      <c r="AY76" s="107"/>
      <c r="AZ76" s="26">
        <v>2</v>
      </c>
      <c r="BA76" s="107"/>
      <c r="BB76" s="107"/>
    </row>
    <row r="77" spans="1:54">
      <c r="A77" s="50">
        <v>3</v>
      </c>
      <c r="B77" s="51" t="str">
        <f>'advisory roster'!B29</f>
        <v>BALAGULAN</v>
      </c>
      <c r="C77" s="53" t="str">
        <f>'advisory roster'!D29</f>
        <v>MA. VERLYN JEAL T.</v>
      </c>
      <c r="D77" s="48" t="s">
        <v>64</v>
      </c>
      <c r="E77" s="54">
        <f t="shared" si="20"/>
        <v>0</v>
      </c>
      <c r="F77" s="55">
        <f>'advisory roster'!Y29</f>
        <v>0</v>
      </c>
      <c r="G77" s="50">
        <f>'advisory roster'!F29</f>
        <v>0</v>
      </c>
      <c r="H77" s="26">
        <v>21</v>
      </c>
      <c r="I77" s="26">
        <v>3</v>
      </c>
      <c r="J77" s="118">
        <v>90</v>
      </c>
      <c r="K77" s="118">
        <v>85</v>
      </c>
      <c r="L77" s="118">
        <v>82</v>
      </c>
      <c r="M77" s="118">
        <v>82</v>
      </c>
      <c r="N77" s="118">
        <v>86</v>
      </c>
      <c r="O77" s="118">
        <v>89</v>
      </c>
      <c r="P77" s="119">
        <v>80.2</v>
      </c>
      <c r="Q77" s="118">
        <v>90</v>
      </c>
      <c r="R77" s="118">
        <v>86</v>
      </c>
      <c r="S77" s="118">
        <v>88</v>
      </c>
      <c r="T77" s="120" t="s">
        <v>113</v>
      </c>
      <c r="U77" s="82"/>
      <c r="V77" s="56">
        <f t="shared" si="16"/>
        <v>86</v>
      </c>
      <c r="W77" s="59">
        <f t="shared" si="13"/>
        <v>85.86</v>
      </c>
      <c r="X77" s="48" t="b">
        <f t="shared" si="19"/>
        <v>0</v>
      </c>
      <c r="Y77" s="48">
        <f>RANK(W77,($W$59:$W$72,$W$75:$W$94),0)</f>
        <v>16</v>
      </c>
      <c r="Z77" s="31"/>
      <c r="AB77" s="50">
        <v>3</v>
      </c>
      <c r="AC77" s="51" t="str">
        <f>'advisory roster'!B29</f>
        <v>BALAGULAN</v>
      </c>
      <c r="AD77" s="52">
        <f t="shared" si="18"/>
        <v>19</v>
      </c>
      <c r="AE77" s="52" t="s">
        <v>17</v>
      </c>
      <c r="AF77" s="53" t="str">
        <f>'advisory roster'!D29</f>
        <v>MA. VERLYN JEAL T.</v>
      </c>
      <c r="AG77" s="118">
        <v>90</v>
      </c>
      <c r="AH77" s="118">
        <v>85</v>
      </c>
      <c r="AI77" s="118">
        <v>82</v>
      </c>
      <c r="AJ77" s="118">
        <v>82</v>
      </c>
      <c r="AK77" s="118">
        <v>86</v>
      </c>
      <c r="AL77" s="118">
        <v>89</v>
      </c>
      <c r="AM77" s="119">
        <v>80.2</v>
      </c>
      <c r="AN77" s="118">
        <v>90</v>
      </c>
      <c r="AO77" s="118">
        <v>86</v>
      </c>
      <c r="AP77" s="118">
        <v>88</v>
      </c>
      <c r="AQ77" s="120" t="s">
        <v>113</v>
      </c>
      <c r="AR77" s="48"/>
      <c r="AS77" s="57">
        <f t="shared" si="17"/>
        <v>86</v>
      </c>
      <c r="AT77" s="26">
        <v>3</v>
      </c>
      <c r="AU77" s="107"/>
      <c r="AV77" s="107"/>
      <c r="AW77" s="26">
        <v>3</v>
      </c>
      <c r="AX77" s="107"/>
      <c r="AY77" s="107"/>
      <c r="AZ77" s="26">
        <v>3</v>
      </c>
      <c r="BA77" s="107"/>
      <c r="BB77" s="107"/>
    </row>
    <row r="78" spans="1:54">
      <c r="A78" s="50">
        <v>4</v>
      </c>
      <c r="B78" s="51" t="str">
        <f>'advisory roster'!B30</f>
        <v>CABARDO</v>
      </c>
      <c r="C78" s="53" t="str">
        <f>'advisory roster'!D30</f>
        <v>NOEMI ANGEL S.</v>
      </c>
      <c r="D78" s="48" t="s">
        <v>64</v>
      </c>
      <c r="E78" s="54">
        <f t="shared" si="20"/>
        <v>0</v>
      </c>
      <c r="F78" s="55">
        <f>'advisory roster'!Y30</f>
        <v>0</v>
      </c>
      <c r="G78" s="50">
        <f>'advisory roster'!F30</f>
        <v>0</v>
      </c>
      <c r="H78" s="26">
        <v>22</v>
      </c>
      <c r="I78" s="26">
        <v>4</v>
      </c>
      <c r="J78" s="118">
        <v>89</v>
      </c>
      <c r="K78" s="118">
        <v>82</v>
      </c>
      <c r="L78" s="118">
        <v>79</v>
      </c>
      <c r="M78" s="118">
        <v>81</v>
      </c>
      <c r="N78" s="118">
        <v>83</v>
      </c>
      <c r="O78" s="118">
        <v>88</v>
      </c>
      <c r="P78" s="119">
        <v>76.7</v>
      </c>
      <c r="Q78" s="118">
        <v>88</v>
      </c>
      <c r="R78" s="118">
        <v>84</v>
      </c>
      <c r="S78" s="118">
        <v>89</v>
      </c>
      <c r="T78" s="120" t="s">
        <v>113</v>
      </c>
      <c r="U78" s="82"/>
      <c r="V78" s="56">
        <f t="shared" si="16"/>
        <v>84</v>
      </c>
      <c r="W78" s="59">
        <f t="shared" si="13"/>
        <v>84.05</v>
      </c>
      <c r="X78" s="48" t="b">
        <f t="shared" si="19"/>
        <v>0</v>
      </c>
      <c r="Y78" s="48">
        <f>RANK(W78,($W$59:$W$72,$W$75:$W$94),0)</f>
        <v>27</v>
      </c>
      <c r="Z78" s="31"/>
      <c r="AB78" s="50">
        <v>4</v>
      </c>
      <c r="AC78" s="51" t="str">
        <f>'advisory roster'!B30</f>
        <v>CABARDO</v>
      </c>
      <c r="AD78" s="52">
        <f t="shared" si="18"/>
        <v>20</v>
      </c>
      <c r="AE78" s="52" t="s">
        <v>17</v>
      </c>
      <c r="AF78" s="53" t="str">
        <f>'advisory roster'!D30</f>
        <v>NOEMI ANGEL S.</v>
      </c>
      <c r="AG78" s="118">
        <v>89</v>
      </c>
      <c r="AH78" s="118">
        <v>82</v>
      </c>
      <c r="AI78" s="118">
        <v>79</v>
      </c>
      <c r="AJ78" s="118">
        <v>81</v>
      </c>
      <c r="AK78" s="118">
        <v>83</v>
      </c>
      <c r="AL78" s="118">
        <v>88</v>
      </c>
      <c r="AM78" s="119">
        <v>76.7</v>
      </c>
      <c r="AN78" s="118">
        <v>88</v>
      </c>
      <c r="AO78" s="118">
        <v>84</v>
      </c>
      <c r="AP78" s="118">
        <v>89</v>
      </c>
      <c r="AQ78" s="120" t="s">
        <v>113</v>
      </c>
      <c r="AR78" s="48"/>
      <c r="AS78" s="57">
        <f t="shared" si="17"/>
        <v>84</v>
      </c>
      <c r="AT78" s="26">
        <v>4</v>
      </c>
      <c r="AU78" s="107"/>
      <c r="AV78" s="107"/>
      <c r="AW78" s="26">
        <v>4</v>
      </c>
      <c r="AX78" s="107"/>
      <c r="AY78" s="107"/>
      <c r="AZ78" s="26">
        <v>4</v>
      </c>
      <c r="BA78" s="107"/>
      <c r="BB78" s="107"/>
    </row>
    <row r="79" spans="1:54">
      <c r="A79" s="50">
        <v>5</v>
      </c>
      <c r="B79" s="51" t="str">
        <f>'advisory roster'!B31</f>
        <v>CANETE</v>
      </c>
      <c r="C79" s="53" t="str">
        <f>'advisory roster'!D31</f>
        <v>SHAIRA BABES B.</v>
      </c>
      <c r="D79" s="48" t="s">
        <v>64</v>
      </c>
      <c r="E79" s="54">
        <f t="shared" si="20"/>
        <v>0</v>
      </c>
      <c r="F79" s="55">
        <f>'advisory roster'!Y31</f>
        <v>0</v>
      </c>
      <c r="G79" s="50">
        <f>'advisory roster'!F31</f>
        <v>0</v>
      </c>
      <c r="H79" s="26">
        <v>23</v>
      </c>
      <c r="I79" s="26">
        <v>5</v>
      </c>
      <c r="J79" s="118">
        <v>91</v>
      </c>
      <c r="K79" s="118">
        <v>90</v>
      </c>
      <c r="L79" s="118">
        <v>84</v>
      </c>
      <c r="M79" s="118">
        <v>87</v>
      </c>
      <c r="N79" s="118">
        <v>86</v>
      </c>
      <c r="O79" s="118">
        <v>93</v>
      </c>
      <c r="P79" s="119">
        <v>82.7</v>
      </c>
      <c r="Q79" s="118">
        <v>86</v>
      </c>
      <c r="R79" s="118">
        <v>91</v>
      </c>
      <c r="S79" s="118">
        <v>94</v>
      </c>
      <c r="T79" s="120" t="s">
        <v>113</v>
      </c>
      <c r="U79" s="82"/>
      <c r="V79" s="56">
        <f t="shared" si="16"/>
        <v>88</v>
      </c>
      <c r="W79" s="59">
        <f t="shared" si="13"/>
        <v>88.36</v>
      </c>
      <c r="X79" s="48" t="b">
        <f t="shared" si="19"/>
        <v>0</v>
      </c>
      <c r="Y79" s="48">
        <f>RANK(W79,($W$59:$W$72,$W$75:$W$94),0)</f>
        <v>7</v>
      </c>
      <c r="Z79" s="31"/>
      <c r="AB79" s="50">
        <v>5</v>
      </c>
      <c r="AC79" s="51" t="str">
        <f>'advisory roster'!B31</f>
        <v>CANETE</v>
      </c>
      <c r="AD79" s="52">
        <f t="shared" si="18"/>
        <v>21</v>
      </c>
      <c r="AE79" s="52" t="s">
        <v>17</v>
      </c>
      <c r="AF79" s="53" t="str">
        <f>'advisory roster'!D31</f>
        <v>SHAIRA BABES B.</v>
      </c>
      <c r="AG79" s="118">
        <v>92</v>
      </c>
      <c r="AH79" s="118">
        <v>87</v>
      </c>
      <c r="AI79" s="118">
        <v>85</v>
      </c>
      <c r="AJ79" s="118">
        <v>89</v>
      </c>
      <c r="AK79" s="118">
        <v>83</v>
      </c>
      <c r="AL79" s="118">
        <v>88</v>
      </c>
      <c r="AM79" s="119">
        <v>83.95</v>
      </c>
      <c r="AN79" s="118">
        <v>88</v>
      </c>
      <c r="AO79" s="118">
        <v>90</v>
      </c>
      <c r="AP79" s="118">
        <v>92</v>
      </c>
      <c r="AQ79" s="120" t="s">
        <v>113</v>
      </c>
      <c r="AR79" s="48"/>
      <c r="AS79" s="57">
        <f t="shared" si="17"/>
        <v>88</v>
      </c>
      <c r="AT79" s="26">
        <v>5</v>
      </c>
      <c r="AU79" s="107"/>
      <c r="AV79" s="107"/>
      <c r="AW79" s="26">
        <v>5</v>
      </c>
      <c r="AX79" s="107"/>
      <c r="AY79" s="107"/>
      <c r="AZ79" s="26">
        <v>5</v>
      </c>
      <c r="BA79" s="107"/>
      <c r="BB79" s="107"/>
    </row>
    <row r="80" spans="1:54">
      <c r="A80" s="50">
        <v>6</v>
      </c>
      <c r="B80" s="51" t="str">
        <f>'advisory roster'!B32</f>
        <v>CORCINO</v>
      </c>
      <c r="C80" s="53" t="str">
        <f>'advisory roster'!D32</f>
        <v>RUSSEL CHRISTINE B.</v>
      </c>
      <c r="D80" s="48" t="s">
        <v>64</v>
      </c>
      <c r="E80" s="54">
        <f t="shared" si="20"/>
        <v>0</v>
      </c>
      <c r="F80" s="55">
        <f>'advisory roster'!Y32</f>
        <v>0</v>
      </c>
      <c r="G80" s="50">
        <f>'advisory roster'!F32</f>
        <v>0</v>
      </c>
      <c r="H80" s="26">
        <v>24</v>
      </c>
      <c r="I80" s="26">
        <v>6</v>
      </c>
      <c r="J80" s="118">
        <v>96</v>
      </c>
      <c r="K80" s="118">
        <v>89</v>
      </c>
      <c r="L80" s="118">
        <v>94</v>
      </c>
      <c r="M80" s="118">
        <v>99</v>
      </c>
      <c r="N80" s="118">
        <v>95</v>
      </c>
      <c r="O80" s="118">
        <v>97</v>
      </c>
      <c r="P80" s="119">
        <v>97</v>
      </c>
      <c r="Q80" s="118">
        <v>98</v>
      </c>
      <c r="R80" s="118">
        <v>92</v>
      </c>
      <c r="S80" s="118">
        <v>96</v>
      </c>
      <c r="T80" s="120" t="s">
        <v>113</v>
      </c>
      <c r="U80" s="82"/>
      <c r="V80" s="56">
        <f t="shared" si="16"/>
        <v>89</v>
      </c>
      <c r="W80" s="59">
        <f t="shared" si="13"/>
        <v>95.62</v>
      </c>
      <c r="X80" s="48" t="str">
        <f t="shared" si="19"/>
        <v>1st Honor</v>
      </c>
      <c r="Y80" s="48">
        <f>RANK(W80,($W$59:$W$72,$W$75:$W$94),0)</f>
        <v>1</v>
      </c>
      <c r="Z80" s="31"/>
      <c r="AB80" s="50">
        <v>6</v>
      </c>
      <c r="AC80" s="51" t="str">
        <f>'advisory roster'!B32</f>
        <v>CORCINO</v>
      </c>
      <c r="AD80" s="52">
        <f t="shared" si="18"/>
        <v>22</v>
      </c>
      <c r="AE80" s="52" t="s">
        <v>17</v>
      </c>
      <c r="AF80" s="53" t="str">
        <f>'advisory roster'!D32</f>
        <v>RUSSEL CHRISTINE B.</v>
      </c>
      <c r="AG80" s="118">
        <v>92</v>
      </c>
      <c r="AH80" s="118">
        <v>87</v>
      </c>
      <c r="AI80" s="118">
        <v>82</v>
      </c>
      <c r="AJ80" s="118">
        <v>90</v>
      </c>
      <c r="AK80" s="118">
        <v>88</v>
      </c>
      <c r="AL80" s="118">
        <v>88</v>
      </c>
      <c r="AM80" s="119">
        <v>81.350000000000009</v>
      </c>
      <c r="AN80" s="118">
        <v>97</v>
      </c>
      <c r="AO80" s="118">
        <v>92</v>
      </c>
      <c r="AP80" s="118">
        <v>93</v>
      </c>
      <c r="AQ80" s="120" t="s">
        <v>113</v>
      </c>
      <c r="AR80" s="48"/>
      <c r="AS80" s="57">
        <f t="shared" si="17"/>
        <v>89</v>
      </c>
      <c r="AT80" s="26">
        <v>6</v>
      </c>
      <c r="AU80" s="107"/>
      <c r="AV80" s="107"/>
      <c r="AW80" s="26">
        <v>6</v>
      </c>
      <c r="AX80" s="107"/>
      <c r="AY80" s="107"/>
      <c r="AZ80" s="26">
        <v>6</v>
      </c>
      <c r="BA80" s="107"/>
      <c r="BB80" s="107"/>
    </row>
    <row r="81" spans="1:54">
      <c r="A81" s="50">
        <v>7</v>
      </c>
      <c r="B81" s="51" t="str">
        <f>'advisory roster'!B33</f>
        <v>DECIERDO</v>
      </c>
      <c r="C81" s="53" t="str">
        <f>'advisory roster'!D33</f>
        <v>SHEILA MAY M.</v>
      </c>
      <c r="D81" s="48" t="s">
        <v>64</v>
      </c>
      <c r="E81" s="54">
        <f t="shared" si="20"/>
        <v>0</v>
      </c>
      <c r="F81" s="55">
        <f>'advisory roster'!Y33</f>
        <v>0</v>
      </c>
      <c r="G81" s="50">
        <f>'advisory roster'!F33</f>
        <v>0</v>
      </c>
      <c r="H81" s="26">
        <v>25</v>
      </c>
      <c r="I81" s="26">
        <v>7</v>
      </c>
      <c r="J81" s="118">
        <v>90</v>
      </c>
      <c r="K81" s="118">
        <v>82</v>
      </c>
      <c r="L81" s="118">
        <v>80</v>
      </c>
      <c r="M81" s="118">
        <v>83</v>
      </c>
      <c r="N81" s="118">
        <v>86</v>
      </c>
      <c r="O81" s="118">
        <v>94</v>
      </c>
      <c r="P81" s="119">
        <v>80.7</v>
      </c>
      <c r="Q81" s="118">
        <v>91</v>
      </c>
      <c r="R81" s="118">
        <v>91</v>
      </c>
      <c r="S81" s="118">
        <v>90</v>
      </c>
      <c r="T81" s="120" t="s">
        <v>113</v>
      </c>
      <c r="U81" s="82"/>
      <c r="V81" s="56">
        <f t="shared" si="16"/>
        <v>86</v>
      </c>
      <c r="W81" s="59">
        <f t="shared" si="13"/>
        <v>86.67</v>
      </c>
      <c r="X81" s="48" t="b">
        <f t="shared" si="19"/>
        <v>0</v>
      </c>
      <c r="Y81" s="48">
        <f>RANK(W81,($W$59:$W$72,$W$75:$W$94),0)</f>
        <v>11</v>
      </c>
      <c r="Z81" s="31"/>
      <c r="AB81" s="50">
        <v>7</v>
      </c>
      <c r="AC81" s="51" t="str">
        <f>'advisory roster'!B33</f>
        <v>DECIERDO</v>
      </c>
      <c r="AD81" s="52">
        <f t="shared" si="18"/>
        <v>23</v>
      </c>
      <c r="AE81" s="52" t="s">
        <v>17</v>
      </c>
      <c r="AF81" s="53" t="str">
        <f>'advisory roster'!D33</f>
        <v>SHEILA MAY M.</v>
      </c>
      <c r="AG81" s="118">
        <v>90</v>
      </c>
      <c r="AH81" s="118">
        <v>85</v>
      </c>
      <c r="AI81" s="118">
        <v>82</v>
      </c>
      <c r="AJ81" s="118">
        <v>82</v>
      </c>
      <c r="AK81" s="118">
        <v>86</v>
      </c>
      <c r="AL81" s="118">
        <v>89</v>
      </c>
      <c r="AM81" s="119">
        <v>80.2</v>
      </c>
      <c r="AN81" s="118">
        <v>90</v>
      </c>
      <c r="AO81" s="118">
        <v>86</v>
      </c>
      <c r="AP81" s="118">
        <v>88</v>
      </c>
      <c r="AQ81" s="120" t="s">
        <v>113</v>
      </c>
      <c r="AR81" s="48"/>
      <c r="AS81" s="57">
        <f t="shared" si="17"/>
        <v>86</v>
      </c>
      <c r="AT81" s="26">
        <v>7</v>
      </c>
      <c r="AU81" s="107"/>
      <c r="AV81" s="107"/>
      <c r="AW81" s="26">
        <v>7</v>
      </c>
      <c r="AX81" s="107"/>
      <c r="AY81" s="107"/>
      <c r="AZ81" s="26">
        <v>7</v>
      </c>
      <c r="BA81" s="107"/>
      <c r="BB81" s="107"/>
    </row>
    <row r="82" spans="1:54">
      <c r="A82" s="50">
        <v>8</v>
      </c>
      <c r="B82" s="51" t="str">
        <f>'advisory roster'!B34</f>
        <v>DEGAMO</v>
      </c>
      <c r="C82" s="53" t="str">
        <f>'advisory roster'!D34</f>
        <v>RUTH JEANNE J.</v>
      </c>
      <c r="D82" s="48" t="s">
        <v>64</v>
      </c>
      <c r="E82" s="54">
        <f t="shared" si="20"/>
        <v>0</v>
      </c>
      <c r="F82" s="55">
        <f>'advisory roster'!Y34</f>
        <v>0</v>
      </c>
      <c r="G82" s="50">
        <f>'advisory roster'!F34</f>
        <v>0</v>
      </c>
      <c r="H82" s="26">
        <v>26</v>
      </c>
      <c r="I82" s="26">
        <v>8</v>
      </c>
      <c r="J82" s="118">
        <v>89</v>
      </c>
      <c r="K82" s="118">
        <v>85</v>
      </c>
      <c r="L82" s="118">
        <v>82</v>
      </c>
      <c r="M82" s="118">
        <v>85</v>
      </c>
      <c r="N82" s="118">
        <v>75</v>
      </c>
      <c r="O82" s="118">
        <v>92</v>
      </c>
      <c r="P82" s="119">
        <v>80.400000000000006</v>
      </c>
      <c r="Q82" s="118">
        <v>93</v>
      </c>
      <c r="R82" s="118">
        <v>89</v>
      </c>
      <c r="S82" s="118">
        <v>91</v>
      </c>
      <c r="T82" s="120" t="s">
        <v>113</v>
      </c>
      <c r="U82" s="82"/>
      <c r="V82" s="56">
        <f t="shared" si="16"/>
        <v>84</v>
      </c>
      <c r="W82" s="59">
        <f t="shared" si="13"/>
        <v>85.42</v>
      </c>
      <c r="X82" s="48" t="b">
        <f t="shared" si="19"/>
        <v>0</v>
      </c>
      <c r="Y82" s="48">
        <f>RANK(W82,($W$59:$W$72,$W$75:$W$94),0)</f>
        <v>19</v>
      </c>
      <c r="Z82" s="31"/>
      <c r="AB82" s="50">
        <v>8</v>
      </c>
      <c r="AC82" s="51" t="str">
        <f>'advisory roster'!B34</f>
        <v>DEGAMO</v>
      </c>
      <c r="AD82" s="52">
        <f t="shared" si="18"/>
        <v>24</v>
      </c>
      <c r="AE82" s="52" t="s">
        <v>17</v>
      </c>
      <c r="AF82" s="53" t="str">
        <f>'advisory roster'!D34</f>
        <v>RUTH JEANNE J.</v>
      </c>
      <c r="AG82" s="118">
        <v>89</v>
      </c>
      <c r="AH82" s="118">
        <v>82</v>
      </c>
      <c r="AI82" s="118">
        <v>79</v>
      </c>
      <c r="AJ82" s="118">
        <v>81</v>
      </c>
      <c r="AK82" s="118">
        <v>83</v>
      </c>
      <c r="AL82" s="118">
        <v>88</v>
      </c>
      <c r="AM82" s="119">
        <v>76.7</v>
      </c>
      <c r="AN82" s="118">
        <v>88</v>
      </c>
      <c r="AO82" s="118">
        <v>84</v>
      </c>
      <c r="AP82" s="118">
        <v>89</v>
      </c>
      <c r="AQ82" s="120" t="s">
        <v>113</v>
      </c>
      <c r="AR82" s="48"/>
      <c r="AS82" s="57">
        <f t="shared" si="17"/>
        <v>84</v>
      </c>
      <c r="AT82" s="26">
        <v>8</v>
      </c>
      <c r="AU82" s="107"/>
      <c r="AV82" s="107"/>
      <c r="AW82" s="26">
        <v>8</v>
      </c>
      <c r="AX82" s="107"/>
      <c r="AY82" s="107"/>
      <c r="AZ82" s="26">
        <v>8</v>
      </c>
      <c r="BA82" s="107"/>
      <c r="BB82" s="107"/>
    </row>
    <row r="83" spans="1:54">
      <c r="A83" s="50">
        <v>9</v>
      </c>
      <c r="B83" s="51" t="str">
        <f>'advisory roster'!B35</f>
        <v>GONZAGA</v>
      </c>
      <c r="C83" s="53" t="str">
        <f>'advisory roster'!D35</f>
        <v>MICHELLE ANGELA</v>
      </c>
      <c r="D83" s="48" t="s">
        <v>64</v>
      </c>
      <c r="E83" s="54">
        <f t="shared" si="20"/>
        <v>0</v>
      </c>
      <c r="F83" s="55">
        <f>'advisory roster'!Y35</f>
        <v>0</v>
      </c>
      <c r="G83" s="50">
        <f>'advisory roster'!F35</f>
        <v>0</v>
      </c>
      <c r="H83" s="26">
        <v>27</v>
      </c>
      <c r="I83" s="26">
        <v>9</v>
      </c>
      <c r="J83" s="118">
        <v>88</v>
      </c>
      <c r="K83" s="118">
        <v>79</v>
      </c>
      <c r="L83" s="118">
        <v>78</v>
      </c>
      <c r="M83" s="118">
        <v>82</v>
      </c>
      <c r="N83" s="118">
        <v>84</v>
      </c>
      <c r="O83" s="118">
        <v>86</v>
      </c>
      <c r="P83" s="119">
        <v>81.8</v>
      </c>
      <c r="Q83" s="118">
        <v>93</v>
      </c>
      <c r="R83" s="118">
        <v>88</v>
      </c>
      <c r="S83" s="118">
        <v>92</v>
      </c>
      <c r="T83" s="120" t="s">
        <v>113</v>
      </c>
      <c r="U83" s="82"/>
      <c r="V83" s="56">
        <f t="shared" si="16"/>
        <v>88</v>
      </c>
      <c r="W83" s="59">
        <f t="shared" si="13"/>
        <v>85.06</v>
      </c>
      <c r="X83" s="48" t="b">
        <f t="shared" si="19"/>
        <v>0</v>
      </c>
      <c r="Y83" s="48">
        <f>RANK(W83,($W$59:$W$72,$W$75:$W$94),0)</f>
        <v>23</v>
      </c>
      <c r="Z83" s="31"/>
      <c r="AB83" s="50">
        <v>9</v>
      </c>
      <c r="AC83" s="51" t="str">
        <f>'advisory roster'!B35</f>
        <v>GONZAGA</v>
      </c>
      <c r="AD83" s="52">
        <f t="shared" si="18"/>
        <v>25</v>
      </c>
      <c r="AE83" s="52" t="s">
        <v>17</v>
      </c>
      <c r="AF83" s="53" t="str">
        <f>'advisory roster'!D35</f>
        <v>MICHELLE ANGELA</v>
      </c>
      <c r="AG83" s="118">
        <v>91</v>
      </c>
      <c r="AH83" s="118">
        <v>90</v>
      </c>
      <c r="AI83" s="118">
        <v>84</v>
      </c>
      <c r="AJ83" s="118">
        <v>87</v>
      </c>
      <c r="AK83" s="118">
        <v>86</v>
      </c>
      <c r="AL83" s="118">
        <v>93</v>
      </c>
      <c r="AM83" s="119">
        <v>82.7</v>
      </c>
      <c r="AN83" s="118">
        <v>86</v>
      </c>
      <c r="AO83" s="118">
        <v>91</v>
      </c>
      <c r="AP83" s="118">
        <v>94</v>
      </c>
      <c r="AQ83" s="120" t="s">
        <v>113</v>
      </c>
      <c r="AR83" s="48"/>
      <c r="AS83" s="57">
        <f t="shared" si="17"/>
        <v>88</v>
      </c>
      <c r="AT83" s="26">
        <v>9</v>
      </c>
      <c r="AU83" s="107"/>
      <c r="AV83" s="107"/>
      <c r="AW83" s="26">
        <v>9</v>
      </c>
      <c r="AX83" s="107"/>
      <c r="AY83" s="107"/>
      <c r="AZ83" s="26">
        <v>9</v>
      </c>
      <c r="BA83" s="107"/>
      <c r="BB83" s="107"/>
    </row>
    <row r="84" spans="1:54">
      <c r="A84" s="50">
        <v>10</v>
      </c>
      <c r="B84" s="51" t="str">
        <f>'advisory roster'!B36</f>
        <v>LANARIA</v>
      </c>
      <c r="C84" s="53" t="str">
        <f>'advisory roster'!D36</f>
        <v>LOUISE KATE D.</v>
      </c>
      <c r="D84" s="48" t="s">
        <v>64</v>
      </c>
      <c r="E84" s="54">
        <f t="shared" si="20"/>
        <v>0</v>
      </c>
      <c r="F84" s="55">
        <f>'advisory roster'!Y36</f>
        <v>0</v>
      </c>
      <c r="G84" s="50">
        <f>'advisory roster'!F36</f>
        <v>0</v>
      </c>
      <c r="H84" s="26">
        <v>28</v>
      </c>
      <c r="I84" s="26">
        <v>10</v>
      </c>
      <c r="J84" s="118">
        <v>88</v>
      </c>
      <c r="K84" s="118">
        <v>80</v>
      </c>
      <c r="L84" s="118">
        <v>78</v>
      </c>
      <c r="M84" s="118">
        <v>76</v>
      </c>
      <c r="N84" s="118">
        <v>84</v>
      </c>
      <c r="O84" s="118">
        <v>89</v>
      </c>
      <c r="P84" s="119">
        <v>78.3</v>
      </c>
      <c r="Q84" s="118">
        <v>93</v>
      </c>
      <c r="R84" s="118">
        <v>87</v>
      </c>
      <c r="S84" s="118">
        <v>89</v>
      </c>
      <c r="T84" s="120" t="s">
        <v>113</v>
      </c>
      <c r="U84" s="82"/>
      <c r="V84" s="56">
        <f t="shared" si="16"/>
        <v>95</v>
      </c>
      <c r="W84" s="59">
        <f t="shared" si="13"/>
        <v>83.87</v>
      </c>
      <c r="X84" s="48" t="b">
        <f t="shared" si="19"/>
        <v>0</v>
      </c>
      <c r="Y84" s="48">
        <f>RANK(W84,($W$59:$W$72,$W$75:$W$94),0)</f>
        <v>30</v>
      </c>
      <c r="Z84" s="31"/>
      <c r="AB84" s="50">
        <v>10</v>
      </c>
      <c r="AC84" s="51" t="str">
        <f>'advisory roster'!B36</f>
        <v>LANARIA</v>
      </c>
      <c r="AD84" s="52">
        <f t="shared" si="18"/>
        <v>26</v>
      </c>
      <c r="AE84" s="52" t="s">
        <v>17</v>
      </c>
      <c r="AF84" s="53" t="str">
        <f>'advisory roster'!D36</f>
        <v>LOUISE KATE D.</v>
      </c>
      <c r="AG84" s="118">
        <v>96</v>
      </c>
      <c r="AH84" s="118">
        <v>89</v>
      </c>
      <c r="AI84" s="118">
        <v>94</v>
      </c>
      <c r="AJ84" s="118">
        <v>99</v>
      </c>
      <c r="AK84" s="118">
        <v>95</v>
      </c>
      <c r="AL84" s="118">
        <v>97</v>
      </c>
      <c r="AM84" s="119">
        <v>97</v>
      </c>
      <c r="AN84" s="118">
        <v>98</v>
      </c>
      <c r="AO84" s="118">
        <v>92</v>
      </c>
      <c r="AP84" s="118">
        <v>96</v>
      </c>
      <c r="AQ84" s="120" t="s">
        <v>113</v>
      </c>
      <c r="AR84" s="48"/>
      <c r="AS84" s="57">
        <f t="shared" si="17"/>
        <v>95</v>
      </c>
      <c r="AT84" s="26">
        <v>10</v>
      </c>
      <c r="AU84" s="107"/>
      <c r="AV84" s="107"/>
      <c r="AW84" s="26">
        <v>10</v>
      </c>
      <c r="AX84" s="107"/>
      <c r="AY84" s="107"/>
      <c r="AZ84" s="26">
        <v>10</v>
      </c>
      <c r="BA84" s="107"/>
      <c r="BB84" s="107"/>
    </row>
    <row r="85" spans="1:54">
      <c r="A85" s="50">
        <v>11</v>
      </c>
      <c r="B85" s="51" t="str">
        <f>'advisory roster'!B37</f>
        <v>LEROUX</v>
      </c>
      <c r="C85" s="53" t="str">
        <f>'advisory roster'!D37</f>
        <v>EUGENIE</v>
      </c>
      <c r="D85" s="48" t="s">
        <v>64</v>
      </c>
      <c r="E85" s="54">
        <f t="shared" si="20"/>
        <v>0</v>
      </c>
      <c r="F85" s="55">
        <f>'advisory roster'!Y37</f>
        <v>0</v>
      </c>
      <c r="G85" s="50">
        <f>'advisory roster'!F37</f>
        <v>0</v>
      </c>
      <c r="H85" s="26">
        <v>29</v>
      </c>
      <c r="I85" s="26">
        <v>11</v>
      </c>
      <c r="J85" s="118">
        <v>90</v>
      </c>
      <c r="K85" s="118">
        <v>82</v>
      </c>
      <c r="L85" s="118">
        <v>80</v>
      </c>
      <c r="M85" s="118">
        <v>83</v>
      </c>
      <c r="N85" s="118">
        <v>86</v>
      </c>
      <c r="O85" s="118">
        <v>94</v>
      </c>
      <c r="P85" s="119">
        <v>80.7</v>
      </c>
      <c r="Q85" s="118">
        <v>91</v>
      </c>
      <c r="R85" s="118">
        <v>91</v>
      </c>
      <c r="S85" s="118">
        <v>90</v>
      </c>
      <c r="T85" s="120" t="s">
        <v>113</v>
      </c>
      <c r="U85" s="82"/>
      <c r="V85" s="56">
        <f t="shared" si="16"/>
        <v>87</v>
      </c>
      <c r="W85" s="59">
        <f t="shared" si="13"/>
        <v>86.67</v>
      </c>
      <c r="X85" s="48" t="b">
        <f t="shared" si="19"/>
        <v>0</v>
      </c>
      <c r="Y85" s="48">
        <f>RANK(W85,($W$59:$W$72,$W$75:$W$94),0)</f>
        <v>11</v>
      </c>
      <c r="Z85" s="31"/>
      <c r="AB85" s="50">
        <v>11</v>
      </c>
      <c r="AC85" s="51" t="str">
        <f>'advisory roster'!B37</f>
        <v>LEROUX</v>
      </c>
      <c r="AD85" s="52">
        <f t="shared" si="18"/>
        <v>27</v>
      </c>
      <c r="AE85" s="52" t="s">
        <v>17</v>
      </c>
      <c r="AF85" s="53" t="str">
        <f>'advisory roster'!D37</f>
        <v>EUGENIE</v>
      </c>
      <c r="AG85" s="118">
        <v>90</v>
      </c>
      <c r="AH85" s="118">
        <v>82</v>
      </c>
      <c r="AI85" s="118">
        <v>80</v>
      </c>
      <c r="AJ85" s="118">
        <v>83</v>
      </c>
      <c r="AK85" s="118">
        <v>86</v>
      </c>
      <c r="AL85" s="118">
        <v>94</v>
      </c>
      <c r="AM85" s="119">
        <v>80.7</v>
      </c>
      <c r="AN85" s="118">
        <v>91</v>
      </c>
      <c r="AO85" s="118">
        <v>91</v>
      </c>
      <c r="AP85" s="118">
        <v>90</v>
      </c>
      <c r="AQ85" s="120" t="s">
        <v>113</v>
      </c>
      <c r="AR85" s="48"/>
      <c r="AS85" s="57">
        <f t="shared" si="17"/>
        <v>87</v>
      </c>
      <c r="AT85" s="26">
        <v>11</v>
      </c>
      <c r="AU85" s="107"/>
      <c r="AV85" s="107"/>
      <c r="AW85" s="26">
        <v>11</v>
      </c>
      <c r="AX85" s="107"/>
      <c r="AY85" s="107"/>
      <c r="AZ85" s="26">
        <v>11</v>
      </c>
      <c r="BA85" s="107"/>
      <c r="BB85" s="107"/>
    </row>
    <row r="86" spans="1:54">
      <c r="A86" s="50">
        <v>12</v>
      </c>
      <c r="B86" s="51" t="str">
        <f>'advisory roster'!B38</f>
        <v>MACABATO</v>
      </c>
      <c r="C86" s="53" t="str">
        <f>'advisory roster'!D38</f>
        <v>BAI KHALIQA ANISHA M.</v>
      </c>
      <c r="D86" s="48" t="s">
        <v>64</v>
      </c>
      <c r="E86" s="54">
        <f t="shared" si="20"/>
        <v>0</v>
      </c>
      <c r="F86" s="55">
        <f>'advisory roster'!Y38</f>
        <v>0</v>
      </c>
      <c r="G86" s="50">
        <f>'advisory roster'!F38</f>
        <v>0</v>
      </c>
      <c r="H86" s="26">
        <v>30</v>
      </c>
      <c r="I86" s="26">
        <v>12</v>
      </c>
      <c r="J86" s="118">
        <v>90</v>
      </c>
      <c r="K86" s="118">
        <v>85</v>
      </c>
      <c r="L86" s="118">
        <v>82</v>
      </c>
      <c r="M86" s="118">
        <v>82</v>
      </c>
      <c r="N86" s="118">
        <v>86</v>
      </c>
      <c r="O86" s="118">
        <v>89</v>
      </c>
      <c r="P86" s="119">
        <v>80.2</v>
      </c>
      <c r="Q86" s="118">
        <v>90</v>
      </c>
      <c r="R86" s="118">
        <v>86</v>
      </c>
      <c r="S86" s="118">
        <v>88</v>
      </c>
      <c r="T86" s="120" t="s">
        <v>113</v>
      </c>
      <c r="U86" s="82"/>
      <c r="V86" s="56">
        <f t="shared" si="16"/>
        <v>86</v>
      </c>
      <c r="W86" s="59">
        <f t="shared" si="13"/>
        <v>85.86</v>
      </c>
      <c r="X86" s="48" t="b">
        <f t="shared" si="19"/>
        <v>0</v>
      </c>
      <c r="Y86" s="48">
        <f>RANK(W86,($W$59:$W$72,$W$75:$W$94),0)</f>
        <v>16</v>
      </c>
      <c r="Z86" s="31"/>
      <c r="AB86" s="50">
        <v>12</v>
      </c>
      <c r="AC86" s="51" t="str">
        <f>'advisory roster'!B38</f>
        <v>MACABATO</v>
      </c>
      <c r="AD86" s="52">
        <f t="shared" si="18"/>
        <v>28</v>
      </c>
      <c r="AE86" s="52" t="s">
        <v>17</v>
      </c>
      <c r="AF86" s="53" t="str">
        <f>'advisory roster'!D38</f>
        <v>BAI KHALIQA ANISHA M.</v>
      </c>
      <c r="AG86" s="118">
        <v>89</v>
      </c>
      <c r="AH86" s="118">
        <v>85</v>
      </c>
      <c r="AI86" s="118">
        <v>82</v>
      </c>
      <c r="AJ86" s="118">
        <v>85</v>
      </c>
      <c r="AK86" s="118">
        <v>75</v>
      </c>
      <c r="AL86" s="118">
        <v>92</v>
      </c>
      <c r="AM86" s="119">
        <v>80.400000000000006</v>
      </c>
      <c r="AN86" s="118">
        <v>93</v>
      </c>
      <c r="AO86" s="118">
        <v>89</v>
      </c>
      <c r="AP86" s="118">
        <v>91</v>
      </c>
      <c r="AQ86" s="120" t="s">
        <v>113</v>
      </c>
      <c r="AR86" s="48"/>
      <c r="AS86" s="57">
        <f t="shared" si="17"/>
        <v>86</v>
      </c>
      <c r="AT86" s="26">
        <v>12</v>
      </c>
      <c r="AU86" s="107"/>
      <c r="AV86" s="107"/>
      <c r="AW86" s="26">
        <v>12</v>
      </c>
      <c r="AX86" s="107"/>
      <c r="AY86" s="107"/>
      <c r="AZ86" s="26">
        <v>12</v>
      </c>
      <c r="BA86" s="107"/>
      <c r="BB86" s="107"/>
    </row>
    <row r="87" spans="1:54">
      <c r="A87" s="50">
        <v>13</v>
      </c>
      <c r="B87" s="51" t="str">
        <f>'advisory roster'!B39</f>
        <v>MANGOMPIA</v>
      </c>
      <c r="C87" s="53" t="str">
        <f>'advisory roster'!D39</f>
        <v>HAFSHA JUNNAYAH L..</v>
      </c>
      <c r="D87" s="48" t="s">
        <v>64</v>
      </c>
      <c r="E87" s="54">
        <f t="shared" si="20"/>
        <v>0</v>
      </c>
      <c r="F87" s="55">
        <f>'advisory roster'!Y39</f>
        <v>0</v>
      </c>
      <c r="G87" s="50">
        <f>'advisory roster'!F39</f>
        <v>0</v>
      </c>
      <c r="H87" s="26">
        <v>31</v>
      </c>
      <c r="I87" s="26">
        <v>13</v>
      </c>
      <c r="J87" s="118">
        <v>89</v>
      </c>
      <c r="K87" s="118">
        <v>82</v>
      </c>
      <c r="L87" s="118">
        <v>79</v>
      </c>
      <c r="M87" s="118">
        <v>81</v>
      </c>
      <c r="N87" s="118">
        <v>83</v>
      </c>
      <c r="O87" s="118">
        <v>88</v>
      </c>
      <c r="P87" s="119">
        <v>76.7</v>
      </c>
      <c r="Q87" s="118">
        <v>88</v>
      </c>
      <c r="R87" s="118">
        <v>84</v>
      </c>
      <c r="S87" s="118">
        <v>89</v>
      </c>
      <c r="T87" s="120" t="s">
        <v>113</v>
      </c>
      <c r="U87" s="82"/>
      <c r="V87" s="56">
        <f t="shared" si="16"/>
        <v>85</v>
      </c>
      <c r="W87" s="59">
        <f t="shared" si="13"/>
        <v>84.05</v>
      </c>
      <c r="X87" s="48" t="b">
        <f t="shared" si="19"/>
        <v>0</v>
      </c>
      <c r="Y87" s="48">
        <f>RANK(W87,($W$59:$W$72,$W$75:$W$94),0)</f>
        <v>27</v>
      </c>
      <c r="Z87" s="31"/>
      <c r="AB87" s="50">
        <v>13</v>
      </c>
      <c r="AC87" s="51" t="str">
        <f>'advisory roster'!B39</f>
        <v>MANGOMPIA</v>
      </c>
      <c r="AD87" s="52">
        <f t="shared" si="18"/>
        <v>29</v>
      </c>
      <c r="AE87" s="52" t="s">
        <v>17</v>
      </c>
      <c r="AF87" s="53" t="str">
        <f>'advisory roster'!D39</f>
        <v>HAFSHA JUNNAYAH L..</v>
      </c>
      <c r="AG87" s="118">
        <v>88</v>
      </c>
      <c r="AH87" s="118">
        <v>79</v>
      </c>
      <c r="AI87" s="118">
        <v>78</v>
      </c>
      <c r="AJ87" s="118">
        <v>82</v>
      </c>
      <c r="AK87" s="118">
        <v>84</v>
      </c>
      <c r="AL87" s="118">
        <v>86</v>
      </c>
      <c r="AM87" s="119">
        <v>81.8</v>
      </c>
      <c r="AN87" s="118">
        <v>93</v>
      </c>
      <c r="AO87" s="118">
        <v>88</v>
      </c>
      <c r="AP87" s="118">
        <v>92</v>
      </c>
      <c r="AQ87" s="120" t="s">
        <v>113</v>
      </c>
      <c r="AR87" s="48"/>
      <c r="AS87" s="57">
        <f t="shared" si="17"/>
        <v>85</v>
      </c>
      <c r="AT87" s="26">
        <v>13</v>
      </c>
      <c r="AU87" s="107"/>
      <c r="AV87" s="107"/>
      <c r="AW87" s="26">
        <v>13</v>
      </c>
      <c r="AX87" s="107"/>
      <c r="AY87" s="107"/>
      <c r="AZ87" s="26">
        <v>13</v>
      </c>
      <c r="BA87" s="107"/>
      <c r="BB87" s="107"/>
    </row>
    <row r="88" spans="1:54">
      <c r="A88" s="50">
        <v>14</v>
      </c>
      <c r="B88" s="51" t="str">
        <f>'advisory roster'!B40</f>
        <v>MENDOZA</v>
      </c>
      <c r="C88" s="53" t="str">
        <f>'advisory roster'!D40</f>
        <v>ELLA JOAN P.</v>
      </c>
      <c r="D88" s="48" t="s">
        <v>64</v>
      </c>
      <c r="E88" s="54">
        <f t="shared" si="20"/>
        <v>0</v>
      </c>
      <c r="F88" s="55">
        <f>'advisory roster'!Y40</f>
        <v>0</v>
      </c>
      <c r="G88" s="50">
        <f>'advisory roster'!F40</f>
        <v>0</v>
      </c>
      <c r="H88" s="26">
        <v>32</v>
      </c>
      <c r="I88" s="26">
        <v>14</v>
      </c>
      <c r="J88" s="118">
        <v>91</v>
      </c>
      <c r="K88" s="118">
        <v>90</v>
      </c>
      <c r="L88" s="118">
        <v>84</v>
      </c>
      <c r="M88" s="118">
        <v>87</v>
      </c>
      <c r="N88" s="118">
        <v>86</v>
      </c>
      <c r="O88" s="118">
        <v>93</v>
      </c>
      <c r="P88" s="119">
        <v>82.7</v>
      </c>
      <c r="Q88" s="118">
        <v>86</v>
      </c>
      <c r="R88" s="118">
        <v>91</v>
      </c>
      <c r="S88" s="118">
        <v>94</v>
      </c>
      <c r="T88" s="120" t="s">
        <v>113</v>
      </c>
      <c r="U88" s="82"/>
      <c r="V88" s="56">
        <f t="shared" si="16"/>
        <v>84</v>
      </c>
      <c r="W88" s="59">
        <f t="shared" si="13"/>
        <v>88.36</v>
      </c>
      <c r="X88" s="48" t="b">
        <f t="shared" si="19"/>
        <v>0</v>
      </c>
      <c r="Y88" s="48">
        <f>RANK(W88,($W$59:$W$72,$W$75:$W$94),0)</f>
        <v>7</v>
      </c>
      <c r="Z88" s="31"/>
      <c r="AB88" s="50">
        <v>14</v>
      </c>
      <c r="AC88" s="51" t="str">
        <f>'advisory roster'!B40</f>
        <v>MENDOZA</v>
      </c>
      <c r="AD88" s="52">
        <f t="shared" si="18"/>
        <v>30</v>
      </c>
      <c r="AE88" s="52" t="s">
        <v>17</v>
      </c>
      <c r="AF88" s="53" t="str">
        <f>'advisory roster'!D40</f>
        <v>ELLA JOAN P.</v>
      </c>
      <c r="AG88" s="118">
        <v>88</v>
      </c>
      <c r="AH88" s="118">
        <v>80</v>
      </c>
      <c r="AI88" s="118">
        <v>78</v>
      </c>
      <c r="AJ88" s="118">
        <v>76</v>
      </c>
      <c r="AK88" s="118">
        <v>84</v>
      </c>
      <c r="AL88" s="118">
        <v>89</v>
      </c>
      <c r="AM88" s="119">
        <v>78.3</v>
      </c>
      <c r="AN88" s="118">
        <v>93</v>
      </c>
      <c r="AO88" s="118">
        <v>87</v>
      </c>
      <c r="AP88" s="118">
        <v>89</v>
      </c>
      <c r="AQ88" s="120" t="s">
        <v>113</v>
      </c>
      <c r="AR88" s="48"/>
      <c r="AS88" s="57">
        <f t="shared" si="17"/>
        <v>84</v>
      </c>
      <c r="AT88" s="26">
        <v>14</v>
      </c>
      <c r="AU88" s="107"/>
      <c r="AV88" s="107"/>
      <c r="AW88" s="26">
        <v>14</v>
      </c>
      <c r="AX88" s="107"/>
      <c r="AY88" s="107"/>
      <c r="AZ88" s="26">
        <v>14</v>
      </c>
      <c r="BA88" s="107"/>
      <c r="BB88" s="107"/>
    </row>
    <row r="89" spans="1:54">
      <c r="A89" s="50">
        <v>15</v>
      </c>
      <c r="B89" s="51" t="str">
        <f>'advisory roster'!B41</f>
        <v>PANES</v>
      </c>
      <c r="C89" s="53" t="str">
        <f>'advisory roster'!D41</f>
        <v>DANIELLE GRACIA D.</v>
      </c>
      <c r="D89" s="48" t="s">
        <v>64</v>
      </c>
      <c r="E89" s="54">
        <f t="shared" si="20"/>
        <v>0</v>
      </c>
      <c r="F89" s="55">
        <f>'advisory roster'!Y41</f>
        <v>0</v>
      </c>
      <c r="G89" s="50">
        <f>'advisory roster'!F41</f>
        <v>0</v>
      </c>
      <c r="H89" s="26">
        <v>33</v>
      </c>
      <c r="I89" s="26">
        <v>15</v>
      </c>
      <c r="J89" s="118">
        <v>96</v>
      </c>
      <c r="K89" s="118">
        <v>89</v>
      </c>
      <c r="L89" s="118">
        <v>94</v>
      </c>
      <c r="M89" s="118">
        <v>99</v>
      </c>
      <c r="N89" s="118">
        <v>95</v>
      </c>
      <c r="O89" s="118">
        <v>97</v>
      </c>
      <c r="P89" s="119">
        <v>97</v>
      </c>
      <c r="Q89" s="118">
        <v>98</v>
      </c>
      <c r="R89" s="118">
        <v>92</v>
      </c>
      <c r="S89" s="118">
        <v>96</v>
      </c>
      <c r="T89" s="120" t="s">
        <v>113</v>
      </c>
      <c r="U89" s="82"/>
      <c r="V89" s="56">
        <f t="shared" si="16"/>
        <v>87</v>
      </c>
      <c r="W89" s="59">
        <f t="shared" si="13"/>
        <v>95.62</v>
      </c>
      <c r="X89" s="48" t="str">
        <f t="shared" si="19"/>
        <v>1st Honor</v>
      </c>
      <c r="Y89" s="48">
        <f>RANK(W89,($W$59:$W$72,$W$75:$W$94),0)</f>
        <v>1</v>
      </c>
      <c r="Z89" s="31"/>
      <c r="AB89" s="50">
        <v>15</v>
      </c>
      <c r="AC89" s="51" t="str">
        <f>'advisory roster'!B41</f>
        <v>PANES</v>
      </c>
      <c r="AD89" s="52">
        <f t="shared" si="18"/>
        <v>31</v>
      </c>
      <c r="AE89" s="52" t="s">
        <v>17</v>
      </c>
      <c r="AF89" s="53" t="str">
        <f>'advisory roster'!D41</f>
        <v>DANIELLE GRACIA D.</v>
      </c>
      <c r="AG89" s="118">
        <v>90</v>
      </c>
      <c r="AH89" s="118">
        <v>82</v>
      </c>
      <c r="AI89" s="118">
        <v>80</v>
      </c>
      <c r="AJ89" s="118">
        <v>83</v>
      </c>
      <c r="AK89" s="118">
        <v>86</v>
      </c>
      <c r="AL89" s="118">
        <v>94</v>
      </c>
      <c r="AM89" s="119">
        <v>80.7</v>
      </c>
      <c r="AN89" s="118">
        <v>91</v>
      </c>
      <c r="AO89" s="118">
        <v>91</v>
      </c>
      <c r="AP89" s="118">
        <v>90</v>
      </c>
      <c r="AQ89" s="120" t="s">
        <v>113</v>
      </c>
      <c r="AR89" s="48"/>
      <c r="AS89" s="57">
        <f t="shared" si="17"/>
        <v>87</v>
      </c>
      <c r="AT89" s="26">
        <v>15</v>
      </c>
      <c r="AU89" s="107"/>
      <c r="AV89" s="107"/>
      <c r="AW89" s="26">
        <v>15</v>
      </c>
      <c r="AX89" s="107"/>
      <c r="AY89" s="107"/>
      <c r="AZ89" s="26">
        <v>15</v>
      </c>
      <c r="BA89" s="107"/>
      <c r="BB89" s="107"/>
    </row>
    <row r="90" spans="1:54">
      <c r="A90" s="50">
        <v>16</v>
      </c>
      <c r="B90" s="51" t="str">
        <f>'advisory roster'!B42</f>
        <v>PO</v>
      </c>
      <c r="C90" s="53" t="str">
        <f>'advisory roster'!D42</f>
        <v>KIMBERLY CLAIR C.</v>
      </c>
      <c r="D90" s="48" t="s">
        <v>64</v>
      </c>
      <c r="E90" s="54">
        <f t="shared" si="20"/>
        <v>0</v>
      </c>
      <c r="F90" s="55">
        <f>'advisory roster'!Y42</f>
        <v>0</v>
      </c>
      <c r="G90" s="50">
        <f>'advisory roster'!F42</f>
        <v>0</v>
      </c>
      <c r="H90" s="26">
        <v>34</v>
      </c>
      <c r="I90" s="26">
        <v>16</v>
      </c>
      <c r="J90" s="118">
        <v>90</v>
      </c>
      <c r="K90" s="118">
        <v>82</v>
      </c>
      <c r="L90" s="118">
        <v>80</v>
      </c>
      <c r="M90" s="118">
        <v>83</v>
      </c>
      <c r="N90" s="118">
        <v>86</v>
      </c>
      <c r="O90" s="118">
        <v>94</v>
      </c>
      <c r="P90" s="119">
        <v>80.7</v>
      </c>
      <c r="Q90" s="118">
        <v>91</v>
      </c>
      <c r="R90" s="118">
        <v>91</v>
      </c>
      <c r="S90" s="118">
        <v>90</v>
      </c>
      <c r="T90" s="120" t="s">
        <v>113</v>
      </c>
      <c r="U90" s="82"/>
      <c r="V90" s="56">
        <f t="shared" si="16"/>
        <v>88</v>
      </c>
      <c r="W90" s="59">
        <f t="shared" si="13"/>
        <v>86.67</v>
      </c>
      <c r="X90" s="48" t="b">
        <f t="shared" si="19"/>
        <v>0</v>
      </c>
      <c r="Y90" s="48">
        <f>RANK(W90,($W$59:$W$72,$W$75:$W$94),0)</f>
        <v>11</v>
      </c>
      <c r="Z90" s="31"/>
      <c r="AB90" s="50">
        <v>16</v>
      </c>
      <c r="AC90" s="51" t="str">
        <f>'advisory roster'!B42</f>
        <v>PO</v>
      </c>
      <c r="AD90" s="52">
        <f t="shared" si="18"/>
        <v>32</v>
      </c>
      <c r="AE90" s="52" t="s">
        <v>17</v>
      </c>
      <c r="AF90" s="53" t="str">
        <f>'advisory roster'!D42</f>
        <v>KIMBERLY CLAIR C.</v>
      </c>
      <c r="AG90" s="118">
        <v>92</v>
      </c>
      <c r="AH90" s="118">
        <v>87</v>
      </c>
      <c r="AI90" s="118">
        <v>85</v>
      </c>
      <c r="AJ90" s="118">
        <v>89</v>
      </c>
      <c r="AK90" s="118">
        <v>83</v>
      </c>
      <c r="AL90" s="118">
        <v>88</v>
      </c>
      <c r="AM90" s="119">
        <v>83.95</v>
      </c>
      <c r="AN90" s="118">
        <v>88</v>
      </c>
      <c r="AO90" s="118">
        <v>90</v>
      </c>
      <c r="AP90" s="118">
        <v>92</v>
      </c>
      <c r="AQ90" s="120" t="s">
        <v>113</v>
      </c>
      <c r="AR90" s="48"/>
      <c r="AS90" s="57">
        <f t="shared" si="17"/>
        <v>88</v>
      </c>
      <c r="AT90" s="26">
        <v>16</v>
      </c>
      <c r="AU90" s="107"/>
      <c r="AV90" s="107"/>
      <c r="AW90" s="26">
        <v>16</v>
      </c>
      <c r="AX90" s="107"/>
      <c r="AY90" s="107"/>
      <c r="AZ90" s="26">
        <v>16</v>
      </c>
      <c r="BA90" s="107"/>
      <c r="BB90" s="107"/>
    </row>
    <row r="91" spans="1:54">
      <c r="A91" s="50">
        <v>17</v>
      </c>
      <c r="B91" s="51" t="str">
        <f>'advisory roster'!B43</f>
        <v>SAGUINDANG</v>
      </c>
      <c r="C91" s="53" t="str">
        <f>'advisory roster'!D43</f>
        <v>ZAYNIN</v>
      </c>
      <c r="D91" s="48" t="s">
        <v>64</v>
      </c>
      <c r="E91" s="54">
        <f t="shared" si="20"/>
        <v>0</v>
      </c>
      <c r="F91" s="55">
        <f>'advisory roster'!Y43</f>
        <v>0</v>
      </c>
      <c r="G91" s="50">
        <f>'advisory roster'!F43</f>
        <v>0</v>
      </c>
      <c r="H91" s="26">
        <v>35</v>
      </c>
      <c r="I91" s="26">
        <v>17</v>
      </c>
      <c r="J91" s="118">
        <v>89</v>
      </c>
      <c r="K91" s="118">
        <v>85</v>
      </c>
      <c r="L91" s="118">
        <v>82</v>
      </c>
      <c r="M91" s="118">
        <v>85</v>
      </c>
      <c r="N91" s="118">
        <v>75</v>
      </c>
      <c r="O91" s="118">
        <v>92</v>
      </c>
      <c r="P91" s="119">
        <v>80.400000000000006</v>
      </c>
      <c r="Q91" s="118">
        <v>93</v>
      </c>
      <c r="R91" s="118">
        <v>89</v>
      </c>
      <c r="S91" s="118">
        <v>91</v>
      </c>
      <c r="T91" s="120" t="s">
        <v>113</v>
      </c>
      <c r="U91" s="82"/>
      <c r="V91" s="56">
        <f t="shared" si="16"/>
        <v>89</v>
      </c>
      <c r="W91" s="59">
        <f t="shared" si="13"/>
        <v>85.42</v>
      </c>
      <c r="X91" s="48" t="b">
        <f t="shared" si="19"/>
        <v>0</v>
      </c>
      <c r="Y91" s="48">
        <f>RANK(W91,($W$59:$W$72,$W$75:$W$94),0)</f>
        <v>19</v>
      </c>
      <c r="Z91" s="31"/>
      <c r="AB91" s="50">
        <v>17</v>
      </c>
      <c r="AC91" s="51" t="str">
        <f>'advisory roster'!B43</f>
        <v>SAGUINDANG</v>
      </c>
      <c r="AD91" s="52">
        <f t="shared" si="18"/>
        <v>33</v>
      </c>
      <c r="AE91" s="52" t="s">
        <v>17</v>
      </c>
      <c r="AF91" s="53" t="str">
        <f>'advisory roster'!D43</f>
        <v>ZAYNIN</v>
      </c>
      <c r="AG91" s="118">
        <v>92</v>
      </c>
      <c r="AH91" s="118">
        <v>87</v>
      </c>
      <c r="AI91" s="118">
        <v>82</v>
      </c>
      <c r="AJ91" s="118">
        <v>90</v>
      </c>
      <c r="AK91" s="118">
        <v>88</v>
      </c>
      <c r="AL91" s="118">
        <v>88</v>
      </c>
      <c r="AM91" s="119">
        <v>81.350000000000009</v>
      </c>
      <c r="AN91" s="118">
        <v>97</v>
      </c>
      <c r="AO91" s="118">
        <v>92</v>
      </c>
      <c r="AP91" s="118">
        <v>93</v>
      </c>
      <c r="AQ91" s="120" t="s">
        <v>113</v>
      </c>
      <c r="AR91" s="48"/>
      <c r="AS91" s="57">
        <f t="shared" si="17"/>
        <v>89</v>
      </c>
      <c r="AT91" s="26">
        <v>17</v>
      </c>
      <c r="AU91" s="107"/>
      <c r="AV91" s="107"/>
      <c r="AW91" s="26">
        <v>17</v>
      </c>
      <c r="AX91" s="107"/>
      <c r="AY91" s="107"/>
      <c r="AZ91" s="26">
        <v>17</v>
      </c>
      <c r="BA91" s="107"/>
      <c r="BB91" s="107"/>
    </row>
    <row r="92" spans="1:54">
      <c r="A92" s="50">
        <v>18</v>
      </c>
      <c r="B92" s="51" t="str">
        <f>'advisory roster'!B44</f>
        <v>SASAM</v>
      </c>
      <c r="C92" s="53" t="str">
        <f>'advisory roster'!D44</f>
        <v>JESSICA AIRA</v>
      </c>
      <c r="D92" s="48" t="s">
        <v>64</v>
      </c>
      <c r="E92" s="54">
        <f t="shared" si="20"/>
        <v>0</v>
      </c>
      <c r="F92" s="55">
        <f>'advisory roster'!Y44</f>
        <v>0</v>
      </c>
      <c r="G92" s="50">
        <f>'advisory roster'!F44</f>
        <v>0</v>
      </c>
      <c r="H92" s="26">
        <v>36</v>
      </c>
      <c r="I92" s="26">
        <v>18</v>
      </c>
      <c r="J92" s="118">
        <v>88</v>
      </c>
      <c r="K92" s="118">
        <v>79</v>
      </c>
      <c r="L92" s="118">
        <v>78</v>
      </c>
      <c r="M92" s="118">
        <v>82</v>
      </c>
      <c r="N92" s="118">
        <v>84</v>
      </c>
      <c r="O92" s="118">
        <v>86</v>
      </c>
      <c r="P92" s="119">
        <v>81.8</v>
      </c>
      <c r="Q92" s="118">
        <v>93</v>
      </c>
      <c r="R92" s="118">
        <v>88</v>
      </c>
      <c r="S92" s="118">
        <v>92</v>
      </c>
      <c r="T92" s="120" t="s">
        <v>113</v>
      </c>
      <c r="U92" s="82"/>
      <c r="V92" s="56">
        <f t="shared" si="16"/>
        <v>86</v>
      </c>
      <c r="W92" s="59">
        <f t="shared" si="13"/>
        <v>85.06</v>
      </c>
      <c r="X92" s="48" t="b">
        <f t="shared" si="19"/>
        <v>0</v>
      </c>
      <c r="Y92" s="48">
        <f>RANK(W92,($W$59:$W$72,$W$75:$W$94),0)</f>
        <v>23</v>
      </c>
      <c r="Z92" s="31"/>
      <c r="AB92" s="50">
        <v>18</v>
      </c>
      <c r="AC92" s="51" t="str">
        <f>'advisory roster'!B44</f>
        <v>SASAM</v>
      </c>
      <c r="AD92" s="52">
        <f t="shared" si="18"/>
        <v>34</v>
      </c>
      <c r="AE92" s="52" t="s">
        <v>17</v>
      </c>
      <c r="AF92" s="53" t="str">
        <f>'advisory roster'!D44</f>
        <v>JESSICA AIRA</v>
      </c>
      <c r="AG92" s="118">
        <v>90</v>
      </c>
      <c r="AH92" s="118">
        <v>85</v>
      </c>
      <c r="AI92" s="118">
        <v>82</v>
      </c>
      <c r="AJ92" s="118">
        <v>82</v>
      </c>
      <c r="AK92" s="118">
        <v>86</v>
      </c>
      <c r="AL92" s="118">
        <v>89</v>
      </c>
      <c r="AM92" s="119">
        <v>80.2</v>
      </c>
      <c r="AN92" s="118">
        <v>90</v>
      </c>
      <c r="AO92" s="118">
        <v>86</v>
      </c>
      <c r="AP92" s="118">
        <v>88</v>
      </c>
      <c r="AQ92" s="120" t="s">
        <v>113</v>
      </c>
      <c r="AR92" s="48"/>
      <c r="AS92" s="57">
        <f t="shared" si="17"/>
        <v>86</v>
      </c>
      <c r="AT92" s="26">
        <v>18</v>
      </c>
      <c r="AU92" s="107"/>
      <c r="AV92" s="107"/>
      <c r="AW92" s="26">
        <v>18</v>
      </c>
      <c r="AX92" s="107"/>
      <c r="AY92" s="107"/>
      <c r="AZ92" s="26">
        <v>18</v>
      </c>
      <c r="BA92" s="107"/>
      <c r="BB92" s="107"/>
    </row>
    <row r="93" spans="1:54">
      <c r="A93" s="50">
        <v>19</v>
      </c>
      <c r="B93" s="51" t="str">
        <f>'advisory roster'!B45</f>
        <v>SINAHON</v>
      </c>
      <c r="C93" s="53" t="str">
        <f>'advisory roster'!D45</f>
        <v>SANDRA CLAIRE D.</v>
      </c>
      <c r="D93" s="48" t="s">
        <v>64</v>
      </c>
      <c r="E93" s="54">
        <f t="shared" si="20"/>
        <v>0</v>
      </c>
      <c r="F93" s="55">
        <f>'advisory roster'!Y45</f>
        <v>0</v>
      </c>
      <c r="G93" s="50">
        <f>'advisory roster'!F45</f>
        <v>0</v>
      </c>
      <c r="H93" s="26">
        <v>37</v>
      </c>
      <c r="I93" s="26">
        <v>19</v>
      </c>
      <c r="J93" s="118">
        <v>89</v>
      </c>
      <c r="K93" s="118">
        <v>85</v>
      </c>
      <c r="L93" s="118">
        <v>82</v>
      </c>
      <c r="M93" s="118">
        <v>85</v>
      </c>
      <c r="N93" s="118">
        <v>75</v>
      </c>
      <c r="O93" s="118">
        <v>92</v>
      </c>
      <c r="P93" s="119">
        <v>80.400000000000006</v>
      </c>
      <c r="Q93" s="118">
        <v>93</v>
      </c>
      <c r="R93" s="118">
        <v>89</v>
      </c>
      <c r="S93" s="118">
        <v>91</v>
      </c>
      <c r="T93" s="120" t="s">
        <v>113</v>
      </c>
      <c r="U93" s="82"/>
      <c r="V93" s="56">
        <f t="shared" si="16"/>
        <v>84</v>
      </c>
      <c r="W93" s="59">
        <f t="shared" si="13"/>
        <v>85.42</v>
      </c>
      <c r="X93" s="48" t="b">
        <f t="shared" si="19"/>
        <v>0</v>
      </c>
      <c r="Y93" s="48">
        <f>RANK(W93,($W$59:$W$72,$W$75:$W$94),0)</f>
        <v>19</v>
      </c>
      <c r="Z93" s="31"/>
      <c r="AB93" s="50">
        <v>19</v>
      </c>
      <c r="AC93" s="51" t="str">
        <f>'advisory roster'!B45</f>
        <v>SINAHON</v>
      </c>
      <c r="AD93" s="52">
        <f t="shared" si="18"/>
        <v>35</v>
      </c>
      <c r="AE93" s="52" t="s">
        <v>17</v>
      </c>
      <c r="AF93" s="53" t="str">
        <f>'advisory roster'!D45</f>
        <v>SANDRA CLAIRE D.</v>
      </c>
      <c r="AG93" s="118">
        <v>89</v>
      </c>
      <c r="AH93" s="118">
        <v>82</v>
      </c>
      <c r="AI93" s="118">
        <v>79</v>
      </c>
      <c r="AJ93" s="118">
        <v>81</v>
      </c>
      <c r="AK93" s="118">
        <v>83</v>
      </c>
      <c r="AL93" s="118">
        <v>88</v>
      </c>
      <c r="AM93" s="119">
        <v>76.7</v>
      </c>
      <c r="AN93" s="118">
        <v>88</v>
      </c>
      <c r="AO93" s="118">
        <v>84</v>
      </c>
      <c r="AP93" s="118">
        <v>89</v>
      </c>
      <c r="AQ93" s="120" t="s">
        <v>113</v>
      </c>
      <c r="AR93" s="48"/>
      <c r="AS93" s="57">
        <f t="shared" si="17"/>
        <v>84</v>
      </c>
      <c r="AT93" s="26">
        <v>19</v>
      </c>
      <c r="AU93" s="107"/>
      <c r="AV93" s="107"/>
      <c r="AW93" s="26">
        <v>19</v>
      </c>
      <c r="AX93" s="107"/>
      <c r="AY93" s="107"/>
      <c r="AZ93" s="26">
        <v>19</v>
      </c>
      <c r="BA93" s="107"/>
      <c r="BB93" s="107"/>
    </row>
    <row r="94" spans="1:54">
      <c r="A94" s="50">
        <v>20</v>
      </c>
      <c r="B94" s="51" t="str">
        <f>'advisory roster'!B46</f>
        <v>VILLARUZ</v>
      </c>
      <c r="C94" s="53" t="str">
        <f>'advisory roster'!D46</f>
        <v>JERALDINE MAE A.</v>
      </c>
      <c r="D94" s="48" t="s">
        <v>64</v>
      </c>
      <c r="E94" s="54">
        <f t="shared" si="20"/>
        <v>0</v>
      </c>
      <c r="F94" s="55">
        <f>'advisory roster'!Y46</f>
        <v>0</v>
      </c>
      <c r="G94" s="50">
        <f>'advisory roster'!F46</f>
        <v>0</v>
      </c>
      <c r="H94" s="26">
        <v>38</v>
      </c>
      <c r="I94" s="26">
        <v>20</v>
      </c>
      <c r="J94" s="118">
        <v>88</v>
      </c>
      <c r="K94" s="118">
        <v>79</v>
      </c>
      <c r="L94" s="118">
        <v>78</v>
      </c>
      <c r="M94" s="118">
        <v>82</v>
      </c>
      <c r="N94" s="118">
        <v>84</v>
      </c>
      <c r="O94" s="118">
        <v>86</v>
      </c>
      <c r="P94" s="119">
        <v>81.8</v>
      </c>
      <c r="Q94" s="118">
        <v>93</v>
      </c>
      <c r="R94" s="118">
        <v>88</v>
      </c>
      <c r="S94" s="118">
        <v>92</v>
      </c>
      <c r="T94" s="120" t="s">
        <v>113</v>
      </c>
      <c r="U94" s="82"/>
      <c r="V94" s="56">
        <f t="shared" si="16"/>
        <v>87</v>
      </c>
      <c r="W94" s="59">
        <f t="shared" si="13"/>
        <v>85.06</v>
      </c>
      <c r="X94" s="48" t="b">
        <f t="shared" si="19"/>
        <v>0</v>
      </c>
      <c r="Y94" s="48">
        <f>RANK(W94,($W$59:$W$72,$W$75:$W$94),0)</f>
        <v>23</v>
      </c>
      <c r="Z94" s="31"/>
      <c r="AB94" s="50">
        <v>20</v>
      </c>
      <c r="AC94" s="51" t="str">
        <f>'advisory roster'!B46</f>
        <v>VILLARUZ</v>
      </c>
      <c r="AD94" s="52">
        <f t="shared" si="18"/>
        <v>36</v>
      </c>
      <c r="AE94" s="52" t="s">
        <v>17</v>
      </c>
      <c r="AF94" s="53" t="str">
        <f>'advisory roster'!D46</f>
        <v>JERALDINE MAE A.</v>
      </c>
      <c r="AG94" s="118">
        <v>90</v>
      </c>
      <c r="AH94" s="118">
        <v>82</v>
      </c>
      <c r="AI94" s="118">
        <v>80</v>
      </c>
      <c r="AJ94" s="118">
        <v>83</v>
      </c>
      <c r="AK94" s="118">
        <v>86</v>
      </c>
      <c r="AL94" s="118">
        <v>94</v>
      </c>
      <c r="AM94" s="119">
        <v>80.7</v>
      </c>
      <c r="AN94" s="118">
        <v>91</v>
      </c>
      <c r="AO94" s="118">
        <v>91</v>
      </c>
      <c r="AP94" s="118">
        <v>90</v>
      </c>
      <c r="AQ94" s="120" t="s">
        <v>113</v>
      </c>
      <c r="AR94" s="48"/>
      <c r="AS94" s="57">
        <f t="shared" si="17"/>
        <v>87</v>
      </c>
      <c r="AT94" s="26">
        <v>20</v>
      </c>
      <c r="AU94" s="107"/>
      <c r="AV94" s="107"/>
      <c r="AW94" s="26">
        <v>20</v>
      </c>
      <c r="AX94" s="107"/>
      <c r="AY94" s="107"/>
      <c r="AZ94" s="26">
        <v>20</v>
      </c>
      <c r="BA94" s="107"/>
      <c r="BB94" s="107"/>
    </row>
    <row r="101" spans="1:54" ht="18.75">
      <c r="A101" s="179" t="s">
        <v>79</v>
      </c>
      <c r="B101" s="179"/>
      <c r="C101" s="179"/>
      <c r="D101" s="179"/>
      <c r="E101" s="179"/>
      <c r="F101" s="179"/>
      <c r="G101" s="179"/>
      <c r="J101" s="179" t="s">
        <v>35</v>
      </c>
      <c r="K101" s="179"/>
      <c r="L101" s="179"/>
      <c r="M101" s="179"/>
      <c r="N101" s="179"/>
      <c r="O101" s="179"/>
      <c r="P101" s="179"/>
      <c r="Q101" s="179"/>
      <c r="R101" s="179"/>
      <c r="S101" s="179"/>
      <c r="T101" s="179"/>
      <c r="U101" s="179"/>
      <c r="V101" s="179"/>
      <c r="W101" s="179"/>
      <c r="X101" s="179"/>
      <c r="Y101" s="25"/>
      <c r="Z101" s="100"/>
      <c r="AB101" s="185" t="s">
        <v>36</v>
      </c>
      <c r="AC101" s="185"/>
      <c r="AD101" s="185"/>
      <c r="AE101" s="185"/>
      <c r="AF101" s="185"/>
      <c r="AG101" s="185"/>
      <c r="AH101" s="185"/>
      <c r="AI101" s="185"/>
      <c r="AJ101" s="185"/>
      <c r="AK101" s="185"/>
      <c r="AL101" s="185"/>
      <c r="AM101" s="185"/>
      <c r="AN101" s="185"/>
      <c r="AO101" s="185"/>
      <c r="AP101" s="185"/>
      <c r="AQ101" s="185"/>
      <c r="AR101" s="185"/>
      <c r="AS101" s="185"/>
    </row>
    <row r="102" spans="1:54" ht="18.75">
      <c r="A102" s="28"/>
      <c r="C102" s="27"/>
      <c r="AB102" s="185" t="s">
        <v>37</v>
      </c>
      <c r="AC102" s="185"/>
      <c r="AD102" s="185"/>
      <c r="AE102" s="185"/>
      <c r="AF102" s="185"/>
      <c r="AG102" s="185"/>
      <c r="AH102" s="185"/>
      <c r="AI102" s="185"/>
      <c r="AJ102" s="185"/>
      <c r="AK102" s="185"/>
      <c r="AL102" s="185"/>
      <c r="AM102" s="185"/>
      <c r="AN102" s="185"/>
      <c r="AO102" s="185"/>
      <c r="AP102" s="185"/>
      <c r="AQ102" s="185"/>
      <c r="AR102" s="185"/>
      <c r="AS102" s="185"/>
    </row>
    <row r="103" spans="1:54" ht="15.75">
      <c r="B103" s="29" t="s">
        <v>38</v>
      </c>
      <c r="C103" s="30" t="str">
        <f>'advisory roster'!B1</f>
        <v>Fourth</v>
      </c>
      <c r="D103" s="180" t="str">
        <f>'advisory roster'!E1</f>
        <v>Laser</v>
      </c>
      <c r="E103" s="180"/>
      <c r="F103" s="30"/>
      <c r="G103" s="29" t="str">
        <f>G53</f>
        <v>Mrs. Alma Gloria L. Silva</v>
      </c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2"/>
      <c r="W103" s="33"/>
      <c r="AB103" s="186" t="s">
        <v>39</v>
      </c>
      <c r="AC103" s="186"/>
      <c r="AD103" s="186"/>
      <c r="AE103" s="186"/>
      <c r="AF103" s="186"/>
      <c r="AG103" s="186"/>
      <c r="AH103" s="186"/>
      <c r="AI103" s="186"/>
      <c r="AJ103" s="186"/>
      <c r="AK103" s="186"/>
      <c r="AL103" s="186"/>
      <c r="AM103" s="186"/>
      <c r="AN103" s="186"/>
      <c r="AO103" s="186"/>
      <c r="AP103" s="186"/>
      <c r="AQ103" s="186"/>
      <c r="AR103" s="186"/>
      <c r="AS103" s="186"/>
    </row>
    <row r="104" spans="1:54" ht="15.75">
      <c r="A104" s="34"/>
      <c r="B104" s="34" t="s">
        <v>40</v>
      </c>
      <c r="C104" s="34" t="s">
        <v>41</v>
      </c>
      <c r="D104" s="181" t="s">
        <v>42</v>
      </c>
      <c r="E104" s="181"/>
      <c r="F104" s="34"/>
      <c r="G104" s="34" t="s">
        <v>43</v>
      </c>
      <c r="H104" s="34"/>
      <c r="J104" s="35" t="s">
        <v>44</v>
      </c>
      <c r="K104" s="36"/>
      <c r="L104" s="37"/>
      <c r="M104" s="34"/>
      <c r="N104" s="38" t="s">
        <v>68</v>
      </c>
      <c r="V104" s="39" t="s">
        <v>46</v>
      </c>
      <c r="W104" s="26"/>
      <c r="X104" s="38" t="str">
        <f>X4</f>
        <v>Fourth</v>
      </c>
      <c r="Y104" s="38"/>
      <c r="Z104" s="102"/>
      <c r="AA104" s="34"/>
      <c r="AB104" s="184" t="e">
        <f>AB4</f>
        <v>#VALUE!</v>
      </c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34"/>
    </row>
    <row r="105" spans="1:54" ht="15.75">
      <c r="C105" s="27"/>
      <c r="I105" s="34"/>
      <c r="J105" s="41" t="str">
        <f t="shared" ref="J105" si="21">J5</f>
        <v>ENG 4</v>
      </c>
      <c r="K105" s="41" t="str">
        <f t="shared" ref="K105:W105" si="22">K5</f>
        <v>FIL. 4</v>
      </c>
      <c r="L105" s="41" t="str">
        <f t="shared" si="22"/>
        <v>SOCSCI 4</v>
      </c>
      <c r="M105" s="41" t="str">
        <f t="shared" si="22"/>
        <v>MATH 6</v>
      </c>
      <c r="N105" s="41" t="str">
        <f t="shared" si="22"/>
        <v>PHYS 2</v>
      </c>
      <c r="O105" s="41" t="str">
        <f t="shared" si="22"/>
        <v>BIO 2</v>
      </c>
      <c r="P105" s="41" t="str">
        <f t="shared" si="22"/>
        <v>CHEM 3</v>
      </c>
      <c r="Q105" s="41" t="str">
        <f t="shared" si="22"/>
        <v>VALUES 2</v>
      </c>
      <c r="R105" s="41" t="str">
        <f t="shared" si="22"/>
        <v>IT 4</v>
      </c>
      <c r="S105" s="41" t="str">
        <f t="shared" si="22"/>
        <v>MAPEH</v>
      </c>
      <c r="T105" s="41" t="str">
        <f t="shared" si="22"/>
        <v>HRA</v>
      </c>
      <c r="U105" s="41">
        <f t="shared" si="22"/>
        <v>0</v>
      </c>
      <c r="V105" s="41" t="str">
        <f t="shared" si="22"/>
        <v>Char</v>
      </c>
      <c r="W105" s="41" t="str">
        <f t="shared" si="22"/>
        <v>GPA</v>
      </c>
      <c r="AB105" s="39" t="s">
        <v>44</v>
      </c>
      <c r="AC105" s="36"/>
      <c r="AD105" s="101"/>
      <c r="AE105" s="38" t="s">
        <v>68</v>
      </c>
      <c r="AF105" s="37"/>
      <c r="AG105" s="40"/>
      <c r="AH105" s="40"/>
      <c r="AI105" s="40"/>
      <c r="AJ105" s="37"/>
      <c r="AK105" s="37"/>
      <c r="AL105" s="37"/>
      <c r="AM105" s="37"/>
      <c r="AN105" s="37"/>
      <c r="AQ105" s="39" t="s">
        <v>46</v>
      </c>
      <c r="AS105" s="38" t="str">
        <f>X4</f>
        <v>Fourth</v>
      </c>
    </row>
    <row r="106" spans="1:54">
      <c r="C106" s="27"/>
      <c r="D106" s="183" t="str">
        <f>D6</f>
        <v>as of June 2012</v>
      </c>
      <c r="E106" s="183"/>
      <c r="F106" s="183"/>
      <c r="I106" s="41" t="str">
        <f>I6</f>
        <v>Units</v>
      </c>
      <c r="J106" s="41">
        <f>J6</f>
        <v>2</v>
      </c>
      <c r="K106" s="41">
        <f t="shared" ref="K106:V106" si="23">K6</f>
        <v>1</v>
      </c>
      <c r="L106" s="41">
        <f t="shared" si="23"/>
        <v>1</v>
      </c>
      <c r="M106" s="41">
        <f t="shared" si="23"/>
        <v>2</v>
      </c>
      <c r="N106" s="41">
        <f t="shared" si="23"/>
        <v>2</v>
      </c>
      <c r="O106" s="41">
        <f t="shared" si="23"/>
        <v>1</v>
      </c>
      <c r="P106" s="41">
        <f t="shared" si="23"/>
        <v>1</v>
      </c>
      <c r="Q106" s="41">
        <f t="shared" si="23"/>
        <v>1</v>
      </c>
      <c r="R106" s="41">
        <f t="shared" si="23"/>
        <v>1</v>
      </c>
      <c r="S106" s="41">
        <f t="shared" si="23"/>
        <v>1</v>
      </c>
      <c r="T106" s="41">
        <f t="shared" si="23"/>
        <v>0</v>
      </c>
      <c r="U106" s="41">
        <f t="shared" si="23"/>
        <v>0</v>
      </c>
      <c r="V106" s="41">
        <f t="shared" si="23"/>
        <v>0</v>
      </c>
      <c r="W106" s="41">
        <f t="shared" ref="W106" si="24">W6</f>
        <v>13</v>
      </c>
      <c r="X106" s="41"/>
      <c r="Y106" s="41"/>
      <c r="Z106" s="41"/>
      <c r="AF106" s="41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U106" s="50" t="s">
        <v>105</v>
      </c>
      <c r="AV106" s="107">
        <v>20</v>
      </c>
      <c r="AW106" s="108"/>
      <c r="AX106" s="50" t="s">
        <v>106</v>
      </c>
      <c r="AY106" s="107"/>
      <c r="AZ106" s="108"/>
      <c r="BA106" s="50" t="s">
        <v>110</v>
      </c>
      <c r="BB106" s="107"/>
    </row>
    <row r="107" spans="1:54" ht="15">
      <c r="A107" s="42"/>
      <c r="B107" s="43" t="s">
        <v>50</v>
      </c>
      <c r="C107" s="43" t="s">
        <v>51</v>
      </c>
      <c r="D107" s="45" t="s">
        <v>52</v>
      </c>
      <c r="E107" s="45" t="s">
        <v>53</v>
      </c>
      <c r="F107" s="45" t="s">
        <v>3</v>
      </c>
      <c r="G107" s="45" t="s">
        <v>7</v>
      </c>
      <c r="H107" s="26">
        <v>1</v>
      </c>
      <c r="I107" s="41" t="str">
        <f>I7</f>
        <v>Subjects</v>
      </c>
      <c r="J107" s="41" t="str">
        <f t="shared" ref="J107:X108" si="25">J7</f>
        <v>ENG 4</v>
      </c>
      <c r="K107" s="41" t="str">
        <f t="shared" si="25"/>
        <v>FIL. 4</v>
      </c>
      <c r="L107" s="41" t="str">
        <f t="shared" si="25"/>
        <v>SOCSCI 4</v>
      </c>
      <c r="M107" s="41" t="str">
        <f t="shared" si="25"/>
        <v>MATH 6</v>
      </c>
      <c r="N107" s="41" t="str">
        <f t="shared" si="25"/>
        <v>PHYS 2</v>
      </c>
      <c r="O107" s="41" t="str">
        <f t="shared" si="25"/>
        <v>BIO 2</v>
      </c>
      <c r="P107" s="41" t="str">
        <f t="shared" si="25"/>
        <v>CHEM 3</v>
      </c>
      <c r="Q107" s="41" t="str">
        <f t="shared" si="25"/>
        <v>VALUES 2</v>
      </c>
      <c r="R107" s="41" t="str">
        <f t="shared" si="25"/>
        <v>IT 4</v>
      </c>
      <c r="S107" s="41" t="str">
        <f t="shared" si="25"/>
        <v>MAPEH</v>
      </c>
      <c r="T107" s="41" t="str">
        <f t="shared" si="25"/>
        <v>HRA</v>
      </c>
      <c r="U107" s="41">
        <f t="shared" si="25"/>
        <v>0</v>
      </c>
      <c r="V107" s="41" t="str">
        <f t="shared" si="25"/>
        <v>Char</v>
      </c>
      <c r="W107" s="41" t="str">
        <f t="shared" si="25"/>
        <v>GPA</v>
      </c>
      <c r="X107" s="41" t="str">
        <f t="shared" si="25"/>
        <v>REMARKS</v>
      </c>
      <c r="Y107" s="41" t="s">
        <v>85</v>
      </c>
      <c r="Z107" s="41"/>
      <c r="AB107" s="42"/>
      <c r="AC107" s="43" t="s">
        <v>50</v>
      </c>
      <c r="AD107" s="43"/>
      <c r="AE107" s="44"/>
      <c r="AF107" s="43" t="s">
        <v>51</v>
      </c>
      <c r="AG107" s="47" t="str">
        <f>AG7</f>
        <v>ENG 4</v>
      </c>
      <c r="AH107" s="93" t="str">
        <f t="shared" ref="AH107:AQ107" si="26">AH7</f>
        <v>FIL. 4</v>
      </c>
      <c r="AI107" s="93" t="str">
        <f t="shared" si="26"/>
        <v>SOCSCI 4</v>
      </c>
      <c r="AJ107" s="93" t="str">
        <f t="shared" si="26"/>
        <v>MATH 6</v>
      </c>
      <c r="AK107" s="93" t="str">
        <f t="shared" si="26"/>
        <v>PHYS 2</v>
      </c>
      <c r="AL107" s="93" t="str">
        <f t="shared" si="26"/>
        <v>BIO 2</v>
      </c>
      <c r="AM107" s="93" t="str">
        <f t="shared" si="26"/>
        <v>CHEM 3</v>
      </c>
      <c r="AN107" s="93" t="str">
        <f t="shared" si="26"/>
        <v>VALUES 2</v>
      </c>
      <c r="AO107" s="93" t="str">
        <f t="shared" si="26"/>
        <v>IT 4</v>
      </c>
      <c r="AP107" s="93" t="str">
        <f t="shared" si="26"/>
        <v>MAPEH</v>
      </c>
      <c r="AQ107" s="93" t="str">
        <f t="shared" si="26"/>
        <v>HRA</v>
      </c>
      <c r="AR107" s="47"/>
      <c r="AS107" s="47" t="s">
        <v>62</v>
      </c>
      <c r="AU107" s="93" t="s">
        <v>49</v>
      </c>
      <c r="AV107" s="93" t="s">
        <v>48</v>
      </c>
      <c r="AW107" s="93"/>
      <c r="AX107" s="93" t="s">
        <v>49</v>
      </c>
      <c r="AY107" s="93" t="s">
        <v>48</v>
      </c>
      <c r="AZ107" s="93"/>
      <c r="BA107" s="93" t="s">
        <v>49</v>
      </c>
      <c r="BB107" s="93" t="s">
        <v>48</v>
      </c>
    </row>
    <row r="108" spans="1:54" ht="15">
      <c r="A108" s="176" t="s">
        <v>10</v>
      </c>
      <c r="B108" s="177"/>
      <c r="C108" s="178"/>
      <c r="D108" s="45"/>
      <c r="E108" s="45"/>
      <c r="F108" s="45"/>
      <c r="G108" s="45"/>
      <c r="H108" s="26">
        <v>2</v>
      </c>
      <c r="J108" s="41" t="str">
        <f t="shared" si="25"/>
        <v>Comm Arts/Grammar/World Lit</v>
      </c>
      <c r="K108" s="41" t="str">
        <f t="shared" si="25"/>
        <v>Komposisyon/Gram/Wika at Panitikan</v>
      </c>
      <c r="L108" s="41" t="str">
        <f t="shared" si="25"/>
        <v>Economics</v>
      </c>
      <c r="M108" s="41" t="str">
        <f t="shared" si="25"/>
        <v>Calculus</v>
      </c>
      <c r="N108" s="41" t="str">
        <f t="shared" si="25"/>
        <v>Gen. Physics 2</v>
      </c>
      <c r="O108" s="41" t="str">
        <f t="shared" si="25"/>
        <v>Biotechnology</v>
      </c>
      <c r="P108" s="41" t="str">
        <f t="shared" si="25"/>
        <v>Organic Chemistry</v>
      </c>
      <c r="Q108" s="41" t="str">
        <f t="shared" si="25"/>
        <v>Values</v>
      </c>
      <c r="R108" s="41" t="str">
        <f t="shared" si="25"/>
        <v>Comp. Programming 2</v>
      </c>
      <c r="S108" s="41" t="str">
        <f t="shared" si="25"/>
        <v>Music, Arts, PE and CAT</v>
      </c>
      <c r="T108" s="41" t="str">
        <f t="shared" si="25"/>
        <v>Life Planning</v>
      </c>
      <c r="U108" s="41">
        <f t="shared" si="25"/>
        <v>0</v>
      </c>
      <c r="V108" s="41" t="str">
        <f t="shared" si="25"/>
        <v>Average Character Grade</v>
      </c>
      <c r="W108" s="41" t="str">
        <f t="shared" si="25"/>
        <v>General Point Average</v>
      </c>
      <c r="X108" s="48"/>
      <c r="Y108" s="48"/>
      <c r="Z108" s="31"/>
      <c r="AB108" s="42" t="s">
        <v>10</v>
      </c>
      <c r="AC108" s="43"/>
      <c r="AD108" s="43"/>
      <c r="AE108" s="44"/>
      <c r="AF108" s="43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U108" s="50"/>
      <c r="AV108" s="50"/>
      <c r="AW108" s="50"/>
      <c r="AX108" s="50"/>
      <c r="AY108" s="50"/>
      <c r="AZ108" s="50"/>
      <c r="BA108" s="50"/>
      <c r="BB108" s="50"/>
    </row>
    <row r="109" spans="1:54">
      <c r="A109" s="50">
        <v>1</v>
      </c>
      <c r="B109" s="51" t="str">
        <f>'advisory roster'!B6</f>
        <v>ACAS</v>
      </c>
      <c r="C109" s="53" t="str">
        <f>'advisory roster'!D6</f>
        <v>RAY KEVIN L.</v>
      </c>
      <c r="D109" s="48" t="s">
        <v>63</v>
      </c>
      <c r="E109" s="54">
        <f>E9</f>
        <v>0</v>
      </c>
      <c r="F109" s="55">
        <f>'advisory roster'!Y6</f>
        <v>0</v>
      </c>
      <c r="G109" s="50">
        <f>'advisory roster'!F6</f>
        <v>0</v>
      </c>
      <c r="H109" s="26">
        <v>3</v>
      </c>
      <c r="I109" s="26">
        <v>1</v>
      </c>
      <c r="J109" s="118">
        <v>92</v>
      </c>
      <c r="K109" s="118">
        <v>87</v>
      </c>
      <c r="L109" s="118">
        <v>85</v>
      </c>
      <c r="M109" s="118">
        <v>89</v>
      </c>
      <c r="N109" s="118">
        <v>83</v>
      </c>
      <c r="O109" s="118">
        <v>88</v>
      </c>
      <c r="P109" s="119">
        <v>83.95</v>
      </c>
      <c r="Q109" s="118">
        <v>88</v>
      </c>
      <c r="R109" s="118">
        <v>90</v>
      </c>
      <c r="S109" s="118">
        <v>92</v>
      </c>
      <c r="T109" s="120" t="s">
        <v>113</v>
      </c>
      <c r="U109" s="82"/>
      <c r="V109" s="56">
        <f t="shared" ref="V109:V122" si="27">AS109</f>
        <v>88</v>
      </c>
      <c r="W109" s="59">
        <f t="shared" ref="W109:W144" si="28">ROUND((J109*$J$6+K109*$K$6+L109*$L$6+M109*$M$6+N109*$N$6+O109*$O$6+P109*$P$6+Q109*$Q$6+R109*$R$6+S109*$S$6)/$W$6,2)</f>
        <v>87.84</v>
      </c>
      <c r="X109" s="48" t="b">
        <f t="shared" ref="X109:X122" si="29">IF(AND(MIN(J109:T109)&gt;84.99,V109&gt;84.99),IF(W109&gt;93,"1st Honor", IF(AND(W109&gt;88.99,W109&lt;93),"2nd Honor",IF(AND(W109&gt;84.99,W109&lt;89),"3rd Honors",""))))</f>
        <v>0</v>
      </c>
      <c r="Y109" s="48">
        <f>RANK(W109,($W$109:$W$122,$W$125:$W$144),0)</f>
        <v>11</v>
      </c>
      <c r="Z109" s="31"/>
      <c r="AB109" s="50">
        <v>1</v>
      </c>
      <c r="AC109" s="51" t="str">
        <f>'advisory roster'!B6</f>
        <v>ACAS</v>
      </c>
      <c r="AD109" s="52">
        <v>1</v>
      </c>
      <c r="AE109" s="52" t="s">
        <v>17</v>
      </c>
      <c r="AF109" s="53" t="str">
        <f>'advisory roster'!D6</f>
        <v>RAY KEVIN L.</v>
      </c>
      <c r="AG109" s="118">
        <v>92</v>
      </c>
      <c r="AH109" s="118">
        <v>87</v>
      </c>
      <c r="AI109" s="118">
        <v>85</v>
      </c>
      <c r="AJ109" s="118">
        <v>89</v>
      </c>
      <c r="AK109" s="118">
        <v>83</v>
      </c>
      <c r="AL109" s="118">
        <v>88</v>
      </c>
      <c r="AM109" s="119">
        <v>83.95</v>
      </c>
      <c r="AN109" s="118">
        <v>88</v>
      </c>
      <c r="AO109" s="118">
        <v>90</v>
      </c>
      <c r="AP109" s="118">
        <v>92</v>
      </c>
      <c r="AQ109" s="120" t="s">
        <v>113</v>
      </c>
      <c r="AR109" s="82"/>
      <c r="AS109" s="57">
        <f>ROUND(AVERAGE(AG109:AQ109),0)</f>
        <v>88</v>
      </c>
      <c r="AT109" s="26">
        <v>1</v>
      </c>
      <c r="AU109" s="107"/>
      <c r="AV109" s="107"/>
      <c r="AW109" s="26">
        <v>1</v>
      </c>
      <c r="AX109" s="107"/>
      <c r="AY109" s="107"/>
      <c r="AZ109" s="26">
        <v>1</v>
      </c>
      <c r="BA109" s="107"/>
      <c r="BB109" s="107"/>
    </row>
    <row r="110" spans="1:54">
      <c r="A110" s="50">
        <v>2</v>
      </c>
      <c r="B110" s="51" t="str">
        <f>'advisory roster'!B7</f>
        <v>AGRAVANTE</v>
      </c>
      <c r="C110" s="53" t="str">
        <f>'advisory roster'!D7</f>
        <v>JAHAN</v>
      </c>
      <c r="D110" s="48" t="s">
        <v>63</v>
      </c>
      <c r="E110" s="54">
        <f t="shared" ref="E110:E122" si="30">E10</f>
        <v>0</v>
      </c>
      <c r="F110" s="55">
        <f>'advisory roster'!Y7</f>
        <v>0</v>
      </c>
      <c r="G110" s="50">
        <f>'advisory roster'!F7</f>
        <v>0</v>
      </c>
      <c r="H110" s="26">
        <v>4</v>
      </c>
      <c r="I110" s="26">
        <v>2</v>
      </c>
      <c r="J110" s="118">
        <v>92</v>
      </c>
      <c r="K110" s="118">
        <v>87</v>
      </c>
      <c r="L110" s="118">
        <v>82</v>
      </c>
      <c r="M110" s="118">
        <v>90</v>
      </c>
      <c r="N110" s="118">
        <v>88</v>
      </c>
      <c r="O110" s="118">
        <v>88</v>
      </c>
      <c r="P110" s="119">
        <v>81.350000000000009</v>
      </c>
      <c r="Q110" s="118">
        <v>97</v>
      </c>
      <c r="R110" s="118">
        <v>92</v>
      </c>
      <c r="S110" s="118">
        <v>93</v>
      </c>
      <c r="T110" s="120" t="s">
        <v>113</v>
      </c>
      <c r="U110" s="82"/>
      <c r="V110" s="56">
        <f t="shared" si="27"/>
        <v>89</v>
      </c>
      <c r="W110" s="59">
        <f t="shared" si="28"/>
        <v>89.26</v>
      </c>
      <c r="X110" s="48" t="b">
        <f t="shared" si="29"/>
        <v>0</v>
      </c>
      <c r="Y110" s="48">
        <f>RANK(W110,($W$109:$W$122,$W$125:$W$144),0)</f>
        <v>5</v>
      </c>
      <c r="Z110" s="31"/>
      <c r="AB110" s="50">
        <v>2</v>
      </c>
      <c r="AC110" s="51" t="str">
        <f>'advisory roster'!B7</f>
        <v>AGRAVANTE</v>
      </c>
      <c r="AD110" s="52">
        <f>AD109+1</f>
        <v>2</v>
      </c>
      <c r="AE110" s="52" t="s">
        <v>17</v>
      </c>
      <c r="AF110" s="53" t="str">
        <f>'advisory roster'!D7</f>
        <v>JAHAN</v>
      </c>
      <c r="AG110" s="118">
        <v>92</v>
      </c>
      <c r="AH110" s="118">
        <v>87</v>
      </c>
      <c r="AI110" s="118">
        <v>82</v>
      </c>
      <c r="AJ110" s="118">
        <v>90</v>
      </c>
      <c r="AK110" s="118">
        <v>88</v>
      </c>
      <c r="AL110" s="118">
        <v>88</v>
      </c>
      <c r="AM110" s="119">
        <v>81.350000000000009</v>
      </c>
      <c r="AN110" s="118">
        <v>97</v>
      </c>
      <c r="AO110" s="118">
        <v>92</v>
      </c>
      <c r="AP110" s="118">
        <v>93</v>
      </c>
      <c r="AQ110" s="120" t="s">
        <v>113</v>
      </c>
      <c r="AR110" s="82"/>
      <c r="AS110" s="57">
        <f t="shared" ref="AS110:AS144" si="31">ROUND(AVERAGE(AG110:AQ110),0)</f>
        <v>89</v>
      </c>
      <c r="AT110" s="26">
        <v>2</v>
      </c>
      <c r="AU110" s="107"/>
      <c r="AV110" s="107"/>
      <c r="AW110" s="26">
        <v>2</v>
      </c>
      <c r="AX110" s="107"/>
      <c r="AY110" s="107"/>
      <c r="AZ110" s="26">
        <v>2</v>
      </c>
      <c r="BA110" s="107"/>
      <c r="BB110" s="107"/>
    </row>
    <row r="111" spans="1:54">
      <c r="A111" s="50">
        <v>3</v>
      </c>
      <c r="B111" s="51" t="str">
        <f>'advisory roster'!B8</f>
        <v>BACTON</v>
      </c>
      <c r="C111" s="53" t="str">
        <f>'advisory roster'!D8</f>
        <v>JULIUS JOHN C.</v>
      </c>
      <c r="D111" s="48" t="s">
        <v>63</v>
      </c>
      <c r="E111" s="54">
        <f t="shared" si="30"/>
        <v>0</v>
      </c>
      <c r="F111" s="55">
        <f>'advisory roster'!Y8</f>
        <v>0</v>
      </c>
      <c r="G111" s="50">
        <f>'advisory roster'!F8</f>
        <v>0</v>
      </c>
      <c r="H111" s="26">
        <v>5</v>
      </c>
      <c r="I111" s="26">
        <v>3</v>
      </c>
      <c r="J111" s="118">
        <v>90</v>
      </c>
      <c r="K111" s="118">
        <v>85</v>
      </c>
      <c r="L111" s="118">
        <v>82</v>
      </c>
      <c r="M111" s="118">
        <v>82</v>
      </c>
      <c r="N111" s="118">
        <v>86</v>
      </c>
      <c r="O111" s="118">
        <v>89</v>
      </c>
      <c r="P111" s="119">
        <v>80.2</v>
      </c>
      <c r="Q111" s="118">
        <v>90</v>
      </c>
      <c r="R111" s="118">
        <v>86</v>
      </c>
      <c r="S111" s="118">
        <v>88</v>
      </c>
      <c r="T111" s="120" t="s">
        <v>113</v>
      </c>
      <c r="U111" s="82"/>
      <c r="V111" s="56">
        <f t="shared" si="27"/>
        <v>86</v>
      </c>
      <c r="W111" s="59">
        <f t="shared" si="28"/>
        <v>85.86</v>
      </c>
      <c r="X111" s="48" t="b">
        <f t="shared" si="29"/>
        <v>0</v>
      </c>
      <c r="Y111" s="48">
        <f>RANK(W111,($W$109:$W$122,$W$125:$W$144),0)</f>
        <v>16</v>
      </c>
      <c r="Z111" s="31"/>
      <c r="AB111" s="50">
        <v>3</v>
      </c>
      <c r="AC111" s="51" t="str">
        <f>'advisory roster'!B8</f>
        <v>BACTON</v>
      </c>
      <c r="AD111" s="52">
        <f t="shared" ref="AD111:AD144" si="32">AD110+1</f>
        <v>3</v>
      </c>
      <c r="AE111" s="52" t="s">
        <v>17</v>
      </c>
      <c r="AF111" s="53" t="str">
        <f>'advisory roster'!D8</f>
        <v>JULIUS JOHN C.</v>
      </c>
      <c r="AG111" s="118">
        <v>90</v>
      </c>
      <c r="AH111" s="118">
        <v>85</v>
      </c>
      <c r="AI111" s="118">
        <v>82</v>
      </c>
      <c r="AJ111" s="118">
        <v>82</v>
      </c>
      <c r="AK111" s="118">
        <v>86</v>
      </c>
      <c r="AL111" s="118">
        <v>89</v>
      </c>
      <c r="AM111" s="119">
        <v>80.2</v>
      </c>
      <c r="AN111" s="118">
        <v>90</v>
      </c>
      <c r="AO111" s="118">
        <v>86</v>
      </c>
      <c r="AP111" s="118">
        <v>88</v>
      </c>
      <c r="AQ111" s="120" t="s">
        <v>113</v>
      </c>
      <c r="AR111" s="82"/>
      <c r="AS111" s="57">
        <f t="shared" si="31"/>
        <v>86</v>
      </c>
      <c r="AT111" s="26">
        <v>3</v>
      </c>
      <c r="AU111" s="107"/>
      <c r="AV111" s="107"/>
      <c r="AW111" s="26">
        <v>3</v>
      </c>
      <c r="AX111" s="107"/>
      <c r="AY111" s="107"/>
      <c r="AZ111" s="26">
        <v>3</v>
      </c>
      <c r="BA111" s="107"/>
      <c r="BB111" s="107"/>
    </row>
    <row r="112" spans="1:54">
      <c r="A112" s="50">
        <v>4</v>
      </c>
      <c r="B112" s="51" t="str">
        <f>'advisory roster'!B9</f>
        <v>DOSDOS</v>
      </c>
      <c r="C112" s="53" t="str">
        <f>'advisory roster'!D9</f>
        <v>CARLOS MIGUEL F.</v>
      </c>
      <c r="D112" s="48" t="s">
        <v>63</v>
      </c>
      <c r="E112" s="54">
        <f t="shared" si="30"/>
        <v>0</v>
      </c>
      <c r="F112" s="55">
        <f>'advisory roster'!Y9</f>
        <v>0</v>
      </c>
      <c r="G112" s="50">
        <f>'advisory roster'!F9</f>
        <v>0</v>
      </c>
      <c r="H112" s="26">
        <v>6</v>
      </c>
      <c r="I112" s="26">
        <v>4</v>
      </c>
      <c r="J112" s="118">
        <v>89</v>
      </c>
      <c r="K112" s="118">
        <v>82</v>
      </c>
      <c r="L112" s="118">
        <v>79</v>
      </c>
      <c r="M112" s="118">
        <v>81</v>
      </c>
      <c r="N112" s="118">
        <v>83</v>
      </c>
      <c r="O112" s="118">
        <v>88</v>
      </c>
      <c r="P112" s="119">
        <v>76.7</v>
      </c>
      <c r="Q112" s="118">
        <v>88</v>
      </c>
      <c r="R112" s="118">
        <v>84</v>
      </c>
      <c r="S112" s="118">
        <v>89</v>
      </c>
      <c r="T112" s="120" t="s">
        <v>113</v>
      </c>
      <c r="U112" s="82"/>
      <c r="V112" s="56">
        <f t="shared" si="27"/>
        <v>84</v>
      </c>
      <c r="W112" s="59">
        <f t="shared" si="28"/>
        <v>84.05</v>
      </c>
      <c r="X112" s="48" t="b">
        <f t="shared" si="29"/>
        <v>0</v>
      </c>
      <c r="Y112" s="48">
        <f>RANK(W112,($W$109:$W$122,$W$125:$W$144),0)</f>
        <v>26</v>
      </c>
      <c r="Z112" s="31"/>
      <c r="AB112" s="50">
        <v>4</v>
      </c>
      <c r="AC112" s="51" t="str">
        <f>'advisory roster'!B9</f>
        <v>DOSDOS</v>
      </c>
      <c r="AD112" s="52">
        <f t="shared" si="32"/>
        <v>4</v>
      </c>
      <c r="AE112" s="52" t="s">
        <v>17</v>
      </c>
      <c r="AF112" s="53" t="str">
        <f>'advisory roster'!D9</f>
        <v>CARLOS MIGUEL F.</v>
      </c>
      <c r="AG112" s="118">
        <v>89</v>
      </c>
      <c r="AH112" s="118">
        <v>82</v>
      </c>
      <c r="AI112" s="118">
        <v>79</v>
      </c>
      <c r="AJ112" s="118">
        <v>81</v>
      </c>
      <c r="AK112" s="118">
        <v>83</v>
      </c>
      <c r="AL112" s="118">
        <v>88</v>
      </c>
      <c r="AM112" s="119">
        <v>76.7</v>
      </c>
      <c r="AN112" s="118">
        <v>88</v>
      </c>
      <c r="AO112" s="118">
        <v>84</v>
      </c>
      <c r="AP112" s="118">
        <v>89</v>
      </c>
      <c r="AQ112" s="120" t="s">
        <v>113</v>
      </c>
      <c r="AR112" s="82"/>
      <c r="AS112" s="57">
        <f t="shared" si="31"/>
        <v>84</v>
      </c>
      <c r="AT112" s="26">
        <v>4</v>
      </c>
      <c r="AU112" s="107"/>
      <c r="AV112" s="107"/>
      <c r="AW112" s="26">
        <v>4</v>
      </c>
      <c r="AX112" s="107"/>
      <c r="AY112" s="107"/>
      <c r="AZ112" s="26">
        <v>4</v>
      </c>
      <c r="BA112" s="107"/>
      <c r="BB112" s="107"/>
    </row>
    <row r="113" spans="1:54">
      <c r="A113" s="50">
        <v>5</v>
      </c>
      <c r="B113" s="51" t="str">
        <f>'advisory roster'!B10</f>
        <v>ESCANILLA</v>
      </c>
      <c r="C113" s="53" t="str">
        <f>'advisory roster'!D10</f>
        <v>ERNEST JOHN</v>
      </c>
      <c r="D113" s="48" t="s">
        <v>63</v>
      </c>
      <c r="E113" s="54">
        <f t="shared" si="30"/>
        <v>0</v>
      </c>
      <c r="F113" s="55">
        <f>'advisory roster'!Y10</f>
        <v>0</v>
      </c>
      <c r="G113" s="50">
        <f>'advisory roster'!F10</f>
        <v>0</v>
      </c>
      <c r="H113" s="26">
        <v>7</v>
      </c>
      <c r="I113" s="26">
        <v>5</v>
      </c>
      <c r="J113" s="118">
        <v>91</v>
      </c>
      <c r="K113" s="118">
        <v>90</v>
      </c>
      <c r="L113" s="118">
        <v>84</v>
      </c>
      <c r="M113" s="118">
        <v>87</v>
      </c>
      <c r="N113" s="118">
        <v>86</v>
      </c>
      <c r="O113" s="118">
        <v>93</v>
      </c>
      <c r="P113" s="119">
        <v>82.7</v>
      </c>
      <c r="Q113" s="118">
        <v>86</v>
      </c>
      <c r="R113" s="118">
        <v>91</v>
      </c>
      <c r="S113" s="118">
        <v>94</v>
      </c>
      <c r="T113" s="120" t="s">
        <v>113</v>
      </c>
      <c r="U113" s="82"/>
      <c r="V113" s="56">
        <f t="shared" si="27"/>
        <v>88</v>
      </c>
      <c r="W113" s="59">
        <f t="shared" si="28"/>
        <v>88.36</v>
      </c>
      <c r="X113" s="48" t="b">
        <f t="shared" si="29"/>
        <v>0</v>
      </c>
      <c r="Y113" s="48">
        <f>RANK(W113,($W$109:$W$122,$W$125:$W$144),0)</f>
        <v>7</v>
      </c>
      <c r="Z113" s="31"/>
      <c r="AB113" s="50">
        <v>5</v>
      </c>
      <c r="AC113" s="51" t="str">
        <f>'advisory roster'!B10</f>
        <v>ESCANILLA</v>
      </c>
      <c r="AD113" s="52">
        <f t="shared" si="32"/>
        <v>5</v>
      </c>
      <c r="AE113" s="52" t="s">
        <v>17</v>
      </c>
      <c r="AF113" s="53" t="str">
        <f>'advisory roster'!D10</f>
        <v>ERNEST JOHN</v>
      </c>
      <c r="AG113" s="118">
        <v>91</v>
      </c>
      <c r="AH113" s="118">
        <v>90</v>
      </c>
      <c r="AI113" s="118">
        <v>84</v>
      </c>
      <c r="AJ113" s="118">
        <v>87</v>
      </c>
      <c r="AK113" s="118">
        <v>86</v>
      </c>
      <c r="AL113" s="118">
        <v>93</v>
      </c>
      <c r="AM113" s="119">
        <v>82.7</v>
      </c>
      <c r="AN113" s="118">
        <v>86</v>
      </c>
      <c r="AO113" s="118">
        <v>91</v>
      </c>
      <c r="AP113" s="118">
        <v>94</v>
      </c>
      <c r="AQ113" s="120" t="s">
        <v>113</v>
      </c>
      <c r="AR113" s="82"/>
      <c r="AS113" s="57">
        <f t="shared" si="31"/>
        <v>88</v>
      </c>
      <c r="AT113" s="26">
        <v>5</v>
      </c>
      <c r="AU113" s="107"/>
      <c r="AV113" s="107"/>
      <c r="AW113" s="26">
        <v>5</v>
      </c>
      <c r="AX113" s="107"/>
      <c r="AY113" s="107"/>
      <c r="AZ113" s="26">
        <v>5</v>
      </c>
      <c r="BA113" s="107"/>
      <c r="BB113" s="107"/>
    </row>
    <row r="114" spans="1:54">
      <c r="A114" s="50">
        <v>6</v>
      </c>
      <c r="B114" s="51" t="str">
        <f>'advisory roster'!B11</f>
        <v>JAO</v>
      </c>
      <c r="C114" s="53" t="str">
        <f>'advisory roster'!D11</f>
        <v>FITZROY JON B.</v>
      </c>
      <c r="D114" s="48" t="s">
        <v>63</v>
      </c>
      <c r="E114" s="54">
        <f t="shared" si="30"/>
        <v>0</v>
      </c>
      <c r="F114" s="55">
        <f>'advisory roster'!Y11</f>
        <v>0</v>
      </c>
      <c r="G114" s="50">
        <f>'advisory roster'!F11</f>
        <v>0</v>
      </c>
      <c r="H114" s="26">
        <v>8</v>
      </c>
      <c r="I114" s="26">
        <v>6</v>
      </c>
      <c r="J114" s="118">
        <v>96</v>
      </c>
      <c r="K114" s="118">
        <v>89</v>
      </c>
      <c r="L114" s="118">
        <v>94</v>
      </c>
      <c r="M114" s="118">
        <v>99</v>
      </c>
      <c r="N114" s="118">
        <v>95</v>
      </c>
      <c r="O114" s="118">
        <v>97</v>
      </c>
      <c r="P114" s="119">
        <v>97</v>
      </c>
      <c r="Q114" s="118">
        <v>98</v>
      </c>
      <c r="R114" s="118">
        <v>92</v>
      </c>
      <c r="S114" s="118">
        <v>96</v>
      </c>
      <c r="T114" s="120" t="s">
        <v>113</v>
      </c>
      <c r="U114" s="82"/>
      <c r="V114" s="56">
        <f t="shared" si="27"/>
        <v>95</v>
      </c>
      <c r="W114" s="59">
        <f t="shared" si="28"/>
        <v>95.62</v>
      </c>
      <c r="X114" s="48" t="str">
        <f t="shared" si="29"/>
        <v>1st Honor</v>
      </c>
      <c r="Y114" s="48">
        <f>RANK(W114,($W$109:$W$122,$W$125:$W$144),0)</f>
        <v>1</v>
      </c>
      <c r="Z114" s="31"/>
      <c r="AB114" s="50">
        <v>6</v>
      </c>
      <c r="AC114" s="51" t="str">
        <f>'advisory roster'!B11</f>
        <v>JAO</v>
      </c>
      <c r="AD114" s="52">
        <f t="shared" si="32"/>
        <v>6</v>
      </c>
      <c r="AE114" s="52" t="s">
        <v>17</v>
      </c>
      <c r="AF114" s="53" t="str">
        <f>'advisory roster'!D11</f>
        <v>FITZROY JON B.</v>
      </c>
      <c r="AG114" s="118">
        <v>96</v>
      </c>
      <c r="AH114" s="118">
        <v>89</v>
      </c>
      <c r="AI114" s="118">
        <v>94</v>
      </c>
      <c r="AJ114" s="118">
        <v>99</v>
      </c>
      <c r="AK114" s="118">
        <v>95</v>
      </c>
      <c r="AL114" s="118">
        <v>97</v>
      </c>
      <c r="AM114" s="119">
        <v>97</v>
      </c>
      <c r="AN114" s="118">
        <v>98</v>
      </c>
      <c r="AO114" s="118">
        <v>92</v>
      </c>
      <c r="AP114" s="118">
        <v>96</v>
      </c>
      <c r="AQ114" s="120" t="s">
        <v>113</v>
      </c>
      <c r="AR114" s="82"/>
      <c r="AS114" s="57">
        <f t="shared" si="31"/>
        <v>95</v>
      </c>
      <c r="AT114" s="26">
        <v>6</v>
      </c>
      <c r="AU114" s="107"/>
      <c r="AV114" s="107"/>
      <c r="AW114" s="26">
        <v>6</v>
      </c>
      <c r="AX114" s="107"/>
      <c r="AY114" s="107"/>
      <c r="AZ114" s="26">
        <v>6</v>
      </c>
      <c r="BA114" s="107"/>
      <c r="BB114" s="107"/>
    </row>
    <row r="115" spans="1:54">
      <c r="A115" s="50">
        <v>7</v>
      </c>
      <c r="B115" s="51" t="str">
        <f>'advisory roster'!B12</f>
        <v>LUCMAN</v>
      </c>
      <c r="C115" s="53" t="str">
        <f>'advisory roster'!D12</f>
        <v>MISHARI RASHID I.</v>
      </c>
      <c r="D115" s="48" t="s">
        <v>63</v>
      </c>
      <c r="E115" s="54">
        <f t="shared" si="30"/>
        <v>0</v>
      </c>
      <c r="F115" s="55">
        <f>'advisory roster'!Y12</f>
        <v>0</v>
      </c>
      <c r="G115" s="50">
        <f>'advisory roster'!F12</f>
        <v>0</v>
      </c>
      <c r="H115" s="26">
        <v>9</v>
      </c>
      <c r="I115" s="26">
        <v>7</v>
      </c>
      <c r="J115" s="118">
        <v>90</v>
      </c>
      <c r="K115" s="118">
        <v>82</v>
      </c>
      <c r="L115" s="118">
        <v>80</v>
      </c>
      <c r="M115" s="118">
        <v>83</v>
      </c>
      <c r="N115" s="118">
        <v>86</v>
      </c>
      <c r="O115" s="118">
        <v>94</v>
      </c>
      <c r="P115" s="119">
        <v>80.7</v>
      </c>
      <c r="Q115" s="118">
        <v>91</v>
      </c>
      <c r="R115" s="118">
        <v>91</v>
      </c>
      <c r="S115" s="118">
        <v>90</v>
      </c>
      <c r="T115" s="120" t="s">
        <v>113</v>
      </c>
      <c r="U115" s="82"/>
      <c r="V115" s="56">
        <f t="shared" si="27"/>
        <v>87</v>
      </c>
      <c r="W115" s="59">
        <f t="shared" si="28"/>
        <v>86.67</v>
      </c>
      <c r="X115" s="48" t="b">
        <f t="shared" si="29"/>
        <v>0</v>
      </c>
      <c r="Y115" s="48">
        <f>RANK(W115,($W$109:$W$122,$W$125:$W$144),0)</f>
        <v>12</v>
      </c>
      <c r="Z115" s="31"/>
      <c r="AB115" s="50">
        <v>7</v>
      </c>
      <c r="AC115" s="51" t="str">
        <f>'advisory roster'!B12</f>
        <v>LUCMAN</v>
      </c>
      <c r="AD115" s="52">
        <f t="shared" si="32"/>
        <v>7</v>
      </c>
      <c r="AE115" s="52" t="s">
        <v>17</v>
      </c>
      <c r="AF115" s="53" t="str">
        <f>'advisory roster'!D12</f>
        <v>MISHARI RASHID I.</v>
      </c>
      <c r="AG115" s="118">
        <v>90</v>
      </c>
      <c r="AH115" s="118">
        <v>82</v>
      </c>
      <c r="AI115" s="118">
        <v>80</v>
      </c>
      <c r="AJ115" s="118">
        <v>83</v>
      </c>
      <c r="AK115" s="118">
        <v>86</v>
      </c>
      <c r="AL115" s="118">
        <v>94</v>
      </c>
      <c r="AM115" s="119">
        <v>80.7</v>
      </c>
      <c r="AN115" s="118">
        <v>91</v>
      </c>
      <c r="AO115" s="118">
        <v>91</v>
      </c>
      <c r="AP115" s="118">
        <v>90</v>
      </c>
      <c r="AQ115" s="120" t="s">
        <v>113</v>
      </c>
      <c r="AR115" s="82"/>
      <c r="AS115" s="57">
        <f t="shared" si="31"/>
        <v>87</v>
      </c>
      <c r="AT115" s="26">
        <v>7</v>
      </c>
      <c r="AU115" s="107"/>
      <c r="AV115" s="107"/>
      <c r="AW115" s="26">
        <v>7</v>
      </c>
      <c r="AX115" s="107"/>
      <c r="AY115" s="107"/>
      <c r="AZ115" s="26">
        <v>7</v>
      </c>
      <c r="BA115" s="107"/>
      <c r="BB115" s="107"/>
    </row>
    <row r="116" spans="1:54">
      <c r="A116" s="50">
        <v>8</v>
      </c>
      <c r="B116" s="51" t="str">
        <f>'advisory roster'!B13</f>
        <v>MAGLASANG</v>
      </c>
      <c r="C116" s="53" t="str">
        <f>'advisory roster'!D13</f>
        <v>KARLO O.</v>
      </c>
      <c r="D116" s="48" t="s">
        <v>63</v>
      </c>
      <c r="E116" s="54">
        <f t="shared" si="30"/>
        <v>0</v>
      </c>
      <c r="F116" s="55">
        <f>'advisory roster'!Y13</f>
        <v>0</v>
      </c>
      <c r="G116" s="50">
        <f>'advisory roster'!F13</f>
        <v>0</v>
      </c>
      <c r="H116" s="26">
        <v>10</v>
      </c>
      <c r="I116" s="26">
        <v>8</v>
      </c>
      <c r="J116" s="118">
        <v>89</v>
      </c>
      <c r="K116" s="118">
        <v>85</v>
      </c>
      <c r="L116" s="118">
        <v>82</v>
      </c>
      <c r="M116" s="118">
        <v>85</v>
      </c>
      <c r="N116" s="118">
        <v>75</v>
      </c>
      <c r="O116" s="118">
        <v>92</v>
      </c>
      <c r="P116" s="119">
        <v>80.400000000000006</v>
      </c>
      <c r="Q116" s="118">
        <v>93</v>
      </c>
      <c r="R116" s="118">
        <v>89</v>
      </c>
      <c r="S116" s="118">
        <v>91</v>
      </c>
      <c r="T116" s="120" t="s">
        <v>113</v>
      </c>
      <c r="U116" s="82"/>
      <c r="V116" s="56">
        <f t="shared" si="27"/>
        <v>86</v>
      </c>
      <c r="W116" s="59">
        <f t="shared" si="28"/>
        <v>85.42</v>
      </c>
      <c r="X116" s="48" t="b">
        <f t="shared" si="29"/>
        <v>0</v>
      </c>
      <c r="Y116" s="48">
        <f>RANK(W116,($W$109:$W$122,$W$125:$W$144),0)</f>
        <v>19</v>
      </c>
      <c r="Z116" s="31"/>
      <c r="AB116" s="50">
        <v>8</v>
      </c>
      <c r="AC116" s="51" t="str">
        <f>'advisory roster'!B13</f>
        <v>MAGLASANG</v>
      </c>
      <c r="AD116" s="52">
        <f t="shared" si="32"/>
        <v>8</v>
      </c>
      <c r="AE116" s="52" t="s">
        <v>17</v>
      </c>
      <c r="AF116" s="53" t="str">
        <f>'advisory roster'!D13</f>
        <v>KARLO O.</v>
      </c>
      <c r="AG116" s="118">
        <v>89</v>
      </c>
      <c r="AH116" s="118">
        <v>85</v>
      </c>
      <c r="AI116" s="118">
        <v>82</v>
      </c>
      <c r="AJ116" s="118">
        <v>85</v>
      </c>
      <c r="AK116" s="118">
        <v>75</v>
      </c>
      <c r="AL116" s="118">
        <v>92</v>
      </c>
      <c r="AM116" s="119">
        <v>80.400000000000006</v>
      </c>
      <c r="AN116" s="118">
        <v>93</v>
      </c>
      <c r="AO116" s="118">
        <v>89</v>
      </c>
      <c r="AP116" s="118">
        <v>91</v>
      </c>
      <c r="AQ116" s="120" t="s">
        <v>113</v>
      </c>
      <c r="AR116" s="82"/>
      <c r="AS116" s="57">
        <f t="shared" si="31"/>
        <v>86</v>
      </c>
      <c r="AT116" s="26">
        <v>8</v>
      </c>
      <c r="AU116" s="107"/>
      <c r="AV116" s="107"/>
      <c r="AW116" s="26">
        <v>8</v>
      </c>
      <c r="AX116" s="107"/>
      <c r="AY116" s="107"/>
      <c r="AZ116" s="26">
        <v>8</v>
      </c>
      <c r="BA116" s="107"/>
      <c r="BB116" s="107"/>
    </row>
    <row r="117" spans="1:54">
      <c r="A117" s="50">
        <v>9</v>
      </c>
      <c r="B117" s="51" t="str">
        <f>'advisory roster'!B14</f>
        <v>REGENCIA</v>
      </c>
      <c r="C117" s="53" t="str">
        <f>'advisory roster'!D14</f>
        <v>JOSIAH ELEAZAR T.</v>
      </c>
      <c r="D117" s="48" t="s">
        <v>63</v>
      </c>
      <c r="E117" s="54">
        <f t="shared" si="30"/>
        <v>0</v>
      </c>
      <c r="F117" s="55">
        <f>'advisory roster'!Y14</f>
        <v>0</v>
      </c>
      <c r="G117" s="50">
        <f>'advisory roster'!F14</f>
        <v>0</v>
      </c>
      <c r="H117" s="26">
        <v>11</v>
      </c>
      <c r="I117" s="26">
        <v>9</v>
      </c>
      <c r="J117" s="118">
        <v>88</v>
      </c>
      <c r="K117" s="118">
        <v>79</v>
      </c>
      <c r="L117" s="118">
        <v>78</v>
      </c>
      <c r="M117" s="118">
        <v>82</v>
      </c>
      <c r="N117" s="118">
        <v>84</v>
      </c>
      <c r="O117" s="118">
        <v>86</v>
      </c>
      <c r="P117" s="119">
        <v>81.8</v>
      </c>
      <c r="Q117" s="118">
        <v>93</v>
      </c>
      <c r="R117" s="118">
        <v>88</v>
      </c>
      <c r="S117" s="118">
        <v>92</v>
      </c>
      <c r="T117" s="120" t="s">
        <v>113</v>
      </c>
      <c r="U117" s="82"/>
      <c r="V117" s="56">
        <f t="shared" si="27"/>
        <v>85</v>
      </c>
      <c r="W117" s="59">
        <f t="shared" si="28"/>
        <v>85.06</v>
      </c>
      <c r="X117" s="48" t="b">
        <f t="shared" si="29"/>
        <v>0</v>
      </c>
      <c r="Y117" s="48">
        <f>RANK(W117,($W$109:$W$122,$W$125:$W$144),0)</f>
        <v>22</v>
      </c>
      <c r="Z117" s="31"/>
      <c r="AB117" s="50">
        <v>9</v>
      </c>
      <c r="AC117" s="51" t="str">
        <f>'advisory roster'!B14</f>
        <v>REGENCIA</v>
      </c>
      <c r="AD117" s="52">
        <f t="shared" si="32"/>
        <v>9</v>
      </c>
      <c r="AE117" s="52" t="s">
        <v>17</v>
      </c>
      <c r="AF117" s="53" t="str">
        <f>'advisory roster'!D14</f>
        <v>JOSIAH ELEAZAR T.</v>
      </c>
      <c r="AG117" s="118">
        <v>88</v>
      </c>
      <c r="AH117" s="118">
        <v>79</v>
      </c>
      <c r="AI117" s="118">
        <v>78</v>
      </c>
      <c r="AJ117" s="118">
        <v>82</v>
      </c>
      <c r="AK117" s="118">
        <v>84</v>
      </c>
      <c r="AL117" s="118">
        <v>86</v>
      </c>
      <c r="AM117" s="119">
        <v>81.8</v>
      </c>
      <c r="AN117" s="118">
        <v>93</v>
      </c>
      <c r="AO117" s="118">
        <v>88</v>
      </c>
      <c r="AP117" s="118">
        <v>92</v>
      </c>
      <c r="AQ117" s="120" t="s">
        <v>113</v>
      </c>
      <c r="AR117" s="82"/>
      <c r="AS117" s="57">
        <f t="shared" si="31"/>
        <v>85</v>
      </c>
      <c r="AT117" s="26">
        <v>9</v>
      </c>
      <c r="AU117" s="107"/>
      <c r="AV117" s="107"/>
      <c r="AW117" s="26">
        <v>9</v>
      </c>
      <c r="AX117" s="107"/>
      <c r="AY117" s="107"/>
      <c r="AZ117" s="26">
        <v>9</v>
      </c>
      <c r="BA117" s="107"/>
      <c r="BB117" s="107"/>
    </row>
    <row r="118" spans="1:54">
      <c r="A118" s="50">
        <v>10</v>
      </c>
      <c r="B118" s="51" t="str">
        <f>'advisory roster'!B15</f>
        <v>RULONA</v>
      </c>
      <c r="C118" s="53" t="str">
        <f>'advisory roster'!D15</f>
        <v>RENDEL JOHN D.</v>
      </c>
      <c r="D118" s="48" t="s">
        <v>63</v>
      </c>
      <c r="E118" s="54">
        <f t="shared" si="30"/>
        <v>0</v>
      </c>
      <c r="F118" s="55">
        <f>'advisory roster'!Y15</f>
        <v>0</v>
      </c>
      <c r="G118" s="50">
        <f>'advisory roster'!F15</f>
        <v>0</v>
      </c>
      <c r="H118" s="26">
        <v>12</v>
      </c>
      <c r="I118" s="26">
        <v>10</v>
      </c>
      <c r="J118" s="118">
        <v>88</v>
      </c>
      <c r="K118" s="118">
        <v>80</v>
      </c>
      <c r="L118" s="118">
        <v>78</v>
      </c>
      <c r="M118" s="118">
        <v>76</v>
      </c>
      <c r="N118" s="118">
        <v>84</v>
      </c>
      <c r="O118" s="118">
        <v>89</v>
      </c>
      <c r="P118" s="119">
        <v>78.3</v>
      </c>
      <c r="Q118" s="118">
        <v>93</v>
      </c>
      <c r="R118" s="118">
        <v>87</v>
      </c>
      <c r="S118" s="118">
        <v>89</v>
      </c>
      <c r="T118" s="120" t="s">
        <v>113</v>
      </c>
      <c r="U118" s="82"/>
      <c r="V118" s="56">
        <f t="shared" si="27"/>
        <v>84</v>
      </c>
      <c r="W118" s="59">
        <f t="shared" si="28"/>
        <v>83.87</v>
      </c>
      <c r="X118" s="48" t="b">
        <f t="shared" si="29"/>
        <v>0</v>
      </c>
      <c r="Y118" s="48">
        <f>RANK(W118,($W$109:$W$122,$W$125:$W$144),0)</f>
        <v>30</v>
      </c>
      <c r="Z118" s="31"/>
      <c r="AB118" s="50">
        <v>10</v>
      </c>
      <c r="AC118" s="51" t="str">
        <f>'advisory roster'!B15</f>
        <v>RULONA</v>
      </c>
      <c r="AD118" s="52">
        <f t="shared" si="32"/>
        <v>10</v>
      </c>
      <c r="AE118" s="52" t="s">
        <v>17</v>
      </c>
      <c r="AF118" s="53" t="str">
        <f>'advisory roster'!D15</f>
        <v>RENDEL JOHN D.</v>
      </c>
      <c r="AG118" s="118">
        <v>88</v>
      </c>
      <c r="AH118" s="118">
        <v>80</v>
      </c>
      <c r="AI118" s="118">
        <v>78</v>
      </c>
      <c r="AJ118" s="118">
        <v>76</v>
      </c>
      <c r="AK118" s="118">
        <v>84</v>
      </c>
      <c r="AL118" s="118">
        <v>89</v>
      </c>
      <c r="AM118" s="119">
        <v>78.3</v>
      </c>
      <c r="AN118" s="118">
        <v>93</v>
      </c>
      <c r="AO118" s="118">
        <v>87</v>
      </c>
      <c r="AP118" s="118">
        <v>89</v>
      </c>
      <c r="AQ118" s="120" t="s">
        <v>113</v>
      </c>
      <c r="AR118" s="82"/>
      <c r="AS118" s="57">
        <f t="shared" si="31"/>
        <v>84</v>
      </c>
      <c r="AT118" s="26">
        <v>10</v>
      </c>
      <c r="AU118" s="107"/>
      <c r="AV118" s="107"/>
      <c r="AW118" s="26">
        <v>10</v>
      </c>
      <c r="AX118" s="107"/>
      <c r="AY118" s="107"/>
      <c r="AZ118" s="26">
        <v>10</v>
      </c>
      <c r="BA118" s="107"/>
      <c r="BB118" s="107"/>
    </row>
    <row r="119" spans="1:54">
      <c r="A119" s="50">
        <v>11</v>
      </c>
      <c r="B119" s="51" t="str">
        <f>'advisory roster'!B16</f>
        <v>USMAN</v>
      </c>
      <c r="C119" s="53" t="str">
        <f>'advisory roster'!D16</f>
        <v>JAMALLUDIN SALIM P.</v>
      </c>
      <c r="D119" s="48" t="s">
        <v>63</v>
      </c>
      <c r="E119" s="54">
        <f t="shared" si="30"/>
        <v>0</v>
      </c>
      <c r="F119" s="55">
        <f>'advisory roster'!Y16</f>
        <v>0</v>
      </c>
      <c r="G119" s="50">
        <f>'advisory roster'!F16</f>
        <v>0</v>
      </c>
      <c r="H119" s="26">
        <v>13</v>
      </c>
      <c r="I119" s="26">
        <v>11</v>
      </c>
      <c r="J119" s="118">
        <v>88</v>
      </c>
      <c r="K119" s="118">
        <v>79</v>
      </c>
      <c r="L119" s="118">
        <v>78</v>
      </c>
      <c r="M119" s="118">
        <v>82</v>
      </c>
      <c r="N119" s="118">
        <v>84</v>
      </c>
      <c r="O119" s="118">
        <v>86</v>
      </c>
      <c r="P119" s="119">
        <v>81.8</v>
      </c>
      <c r="Q119" s="118">
        <v>93</v>
      </c>
      <c r="R119" s="118">
        <v>88</v>
      </c>
      <c r="S119" s="118">
        <v>92</v>
      </c>
      <c r="T119" s="120" t="s">
        <v>113</v>
      </c>
      <c r="U119" s="82"/>
      <c r="V119" s="56">
        <f t="shared" si="27"/>
        <v>85</v>
      </c>
      <c r="W119" s="59">
        <f t="shared" si="28"/>
        <v>85.06</v>
      </c>
      <c r="X119" s="48" t="b">
        <f t="shared" si="29"/>
        <v>0</v>
      </c>
      <c r="Y119" s="48">
        <f>RANK(W119,($W$109:$W$122,$W$125:$W$144),0)</f>
        <v>22</v>
      </c>
      <c r="Z119" s="31"/>
      <c r="AB119" s="50">
        <v>11</v>
      </c>
      <c r="AC119" s="51" t="str">
        <f>'advisory roster'!B16</f>
        <v>USMAN</v>
      </c>
      <c r="AD119" s="52">
        <f t="shared" si="32"/>
        <v>11</v>
      </c>
      <c r="AE119" s="52" t="s">
        <v>17</v>
      </c>
      <c r="AF119" s="53" t="str">
        <f>'advisory roster'!D16</f>
        <v>JAMALLUDIN SALIM P.</v>
      </c>
      <c r="AG119" s="118">
        <v>88</v>
      </c>
      <c r="AH119" s="118">
        <v>79</v>
      </c>
      <c r="AI119" s="118">
        <v>78</v>
      </c>
      <c r="AJ119" s="118">
        <v>82</v>
      </c>
      <c r="AK119" s="118">
        <v>84</v>
      </c>
      <c r="AL119" s="118">
        <v>86</v>
      </c>
      <c r="AM119" s="119">
        <v>81.8</v>
      </c>
      <c r="AN119" s="118">
        <v>93</v>
      </c>
      <c r="AO119" s="118">
        <v>88</v>
      </c>
      <c r="AP119" s="118">
        <v>92</v>
      </c>
      <c r="AQ119" s="120" t="s">
        <v>113</v>
      </c>
      <c r="AR119" s="82"/>
      <c r="AS119" s="57">
        <f t="shared" si="31"/>
        <v>85</v>
      </c>
      <c r="AT119" s="26">
        <v>11</v>
      </c>
      <c r="AU119" s="107"/>
      <c r="AV119" s="107"/>
      <c r="AW119" s="26">
        <v>11</v>
      </c>
      <c r="AX119" s="107"/>
      <c r="AY119" s="107"/>
      <c r="AZ119" s="26">
        <v>11</v>
      </c>
      <c r="BA119" s="107"/>
      <c r="BB119" s="107"/>
    </row>
    <row r="120" spans="1:54">
      <c r="A120" s="50">
        <v>12</v>
      </c>
      <c r="B120" s="51">
        <f>'advisory roster'!B17</f>
        <v>0</v>
      </c>
      <c r="C120" s="53">
        <f>'advisory roster'!D17</f>
        <v>0</v>
      </c>
      <c r="D120" s="48" t="s">
        <v>63</v>
      </c>
      <c r="E120" s="54">
        <f t="shared" si="30"/>
        <v>0</v>
      </c>
      <c r="F120" s="55">
        <f>'advisory roster'!Y17</f>
        <v>0</v>
      </c>
      <c r="G120" s="50">
        <f>'advisory roster'!F17</f>
        <v>0</v>
      </c>
      <c r="H120" s="26">
        <v>14</v>
      </c>
      <c r="I120" s="26">
        <v>12</v>
      </c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56" t="e">
        <f t="shared" si="27"/>
        <v>#DIV/0!</v>
      </c>
      <c r="W120" s="59">
        <f t="shared" si="28"/>
        <v>0</v>
      </c>
      <c r="X120" s="48" t="e">
        <f t="shared" si="29"/>
        <v>#DIV/0!</v>
      </c>
      <c r="Y120" s="48">
        <f>RANK(W120,($W$109:$W$122,$W$125:$W$144),0)</f>
        <v>32</v>
      </c>
      <c r="Z120" s="31"/>
      <c r="AB120" s="50">
        <v>12</v>
      </c>
      <c r="AC120" s="51">
        <f>'advisory roster'!B17</f>
        <v>0</v>
      </c>
      <c r="AD120" s="52">
        <f t="shared" si="32"/>
        <v>12</v>
      </c>
      <c r="AE120" s="52" t="s">
        <v>17</v>
      </c>
      <c r="AF120" s="53">
        <f>'advisory roster'!D17</f>
        <v>0</v>
      </c>
      <c r="AG120" s="82"/>
      <c r="AH120" s="82"/>
      <c r="AI120" s="82"/>
      <c r="AJ120" s="82"/>
      <c r="AK120" s="82"/>
      <c r="AL120" s="82"/>
      <c r="AM120" s="82"/>
      <c r="AN120" s="82"/>
      <c r="AO120" s="82"/>
      <c r="AP120" s="82"/>
      <c r="AQ120" s="82"/>
      <c r="AR120" s="82"/>
      <c r="AS120" s="57" t="e">
        <f t="shared" si="31"/>
        <v>#DIV/0!</v>
      </c>
      <c r="AT120" s="26">
        <v>12</v>
      </c>
      <c r="AU120" s="107"/>
      <c r="AV120" s="107"/>
      <c r="AW120" s="26">
        <v>12</v>
      </c>
      <c r="AX120" s="107"/>
      <c r="AY120" s="107"/>
      <c r="AZ120" s="26">
        <v>12</v>
      </c>
      <c r="BA120" s="107"/>
      <c r="BB120" s="107"/>
    </row>
    <row r="121" spans="1:54">
      <c r="A121" s="60">
        <v>13</v>
      </c>
      <c r="B121" s="51">
        <f>'advisory roster'!B18</f>
        <v>0</v>
      </c>
      <c r="C121" s="53">
        <f>'advisory roster'!D18</f>
        <v>0</v>
      </c>
      <c r="D121" s="48" t="s">
        <v>63</v>
      </c>
      <c r="E121" s="54">
        <f t="shared" si="30"/>
        <v>0</v>
      </c>
      <c r="F121" s="55">
        <f>'advisory roster'!Y18</f>
        <v>0</v>
      </c>
      <c r="G121" s="50">
        <f>'advisory roster'!F18</f>
        <v>0</v>
      </c>
      <c r="H121" s="26">
        <v>15</v>
      </c>
      <c r="I121" s="26">
        <v>13</v>
      </c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56" t="e">
        <f t="shared" si="27"/>
        <v>#DIV/0!</v>
      </c>
      <c r="W121" s="59">
        <f t="shared" si="28"/>
        <v>0</v>
      </c>
      <c r="X121" s="48" t="e">
        <f t="shared" si="29"/>
        <v>#DIV/0!</v>
      </c>
      <c r="Y121" s="48">
        <f>RANK(W121,($W$109:$W$122,$W$125:$W$144),0)</f>
        <v>32</v>
      </c>
      <c r="Z121" s="31"/>
      <c r="AB121" s="60">
        <v>13</v>
      </c>
      <c r="AC121" s="51">
        <f>'advisory roster'!B18</f>
        <v>0</v>
      </c>
      <c r="AD121" s="52">
        <f t="shared" si="32"/>
        <v>13</v>
      </c>
      <c r="AE121" s="52" t="s">
        <v>17</v>
      </c>
      <c r="AF121" s="53">
        <f>'advisory roster'!D18</f>
        <v>0</v>
      </c>
      <c r="AG121" s="82"/>
      <c r="AH121" s="82"/>
      <c r="AI121" s="82"/>
      <c r="AJ121" s="82"/>
      <c r="AK121" s="82"/>
      <c r="AL121" s="82"/>
      <c r="AM121" s="82"/>
      <c r="AN121" s="82"/>
      <c r="AO121" s="82"/>
      <c r="AP121" s="82"/>
      <c r="AQ121" s="82"/>
      <c r="AR121" s="82"/>
      <c r="AS121" s="57" t="e">
        <f t="shared" si="31"/>
        <v>#DIV/0!</v>
      </c>
      <c r="AT121" s="26">
        <v>13</v>
      </c>
      <c r="AU121" s="107"/>
      <c r="AV121" s="107"/>
      <c r="AW121" s="26">
        <v>13</v>
      </c>
      <c r="AX121" s="107"/>
      <c r="AY121" s="107"/>
      <c r="AZ121" s="26">
        <v>13</v>
      </c>
      <c r="BA121" s="107"/>
      <c r="BB121" s="107"/>
    </row>
    <row r="122" spans="1:54">
      <c r="A122" s="50">
        <v>14</v>
      </c>
      <c r="B122" s="51">
        <f>'advisory roster'!B19</f>
        <v>0</v>
      </c>
      <c r="C122" s="53">
        <f>'advisory roster'!D19</f>
        <v>0</v>
      </c>
      <c r="D122" s="48" t="s">
        <v>63</v>
      </c>
      <c r="E122" s="54">
        <f t="shared" si="30"/>
        <v>0</v>
      </c>
      <c r="F122" s="55">
        <f>'advisory roster'!Y19</f>
        <v>0</v>
      </c>
      <c r="G122" s="50">
        <f>'advisory roster'!F19</f>
        <v>0</v>
      </c>
      <c r="H122" s="26">
        <v>16</v>
      </c>
      <c r="I122" s="26">
        <v>14</v>
      </c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56" t="e">
        <f t="shared" si="27"/>
        <v>#DIV/0!</v>
      </c>
      <c r="W122" s="59">
        <f t="shared" si="28"/>
        <v>0</v>
      </c>
      <c r="X122" s="48" t="e">
        <f t="shared" si="29"/>
        <v>#DIV/0!</v>
      </c>
      <c r="Y122" s="48">
        <f>RANK(W122,($W$109:$W$122,$W$125:$W$144),0)</f>
        <v>32</v>
      </c>
      <c r="Z122" s="31"/>
      <c r="AB122" s="50">
        <v>14</v>
      </c>
      <c r="AC122" s="51">
        <f>'advisory roster'!B19</f>
        <v>0</v>
      </c>
      <c r="AD122" s="52">
        <f t="shared" si="32"/>
        <v>14</v>
      </c>
      <c r="AE122" s="52" t="s">
        <v>17</v>
      </c>
      <c r="AF122" s="53">
        <f>'advisory roster'!D19</f>
        <v>0</v>
      </c>
      <c r="AG122" s="82"/>
      <c r="AH122" s="82"/>
      <c r="AI122" s="82"/>
      <c r="AJ122" s="82"/>
      <c r="AK122" s="82"/>
      <c r="AL122" s="82"/>
      <c r="AM122" s="82"/>
      <c r="AN122" s="82"/>
      <c r="AO122" s="82"/>
      <c r="AP122" s="82"/>
      <c r="AQ122" s="82"/>
      <c r="AR122" s="82"/>
      <c r="AS122" s="57" t="e">
        <f t="shared" si="31"/>
        <v>#DIV/0!</v>
      </c>
      <c r="AT122" s="26">
        <v>14</v>
      </c>
      <c r="AU122" s="107"/>
      <c r="AV122" s="107"/>
      <c r="AW122" s="26">
        <v>14</v>
      </c>
      <c r="AX122" s="107"/>
      <c r="AY122" s="107"/>
      <c r="AZ122" s="26">
        <v>14</v>
      </c>
      <c r="BA122" s="107"/>
      <c r="BB122" s="107"/>
    </row>
    <row r="123" spans="1:54" ht="15">
      <c r="A123" s="61"/>
      <c r="B123" s="62"/>
      <c r="C123" s="63"/>
      <c r="D123" s="48"/>
      <c r="E123" s="54"/>
      <c r="F123" s="48"/>
      <c r="G123" s="50"/>
      <c r="H123" s="26">
        <v>17</v>
      </c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9"/>
      <c r="U123" s="48"/>
      <c r="V123" s="56"/>
      <c r="W123" s="59"/>
      <c r="X123" s="48"/>
      <c r="Y123" s="48"/>
      <c r="Z123" s="31"/>
      <c r="AB123" s="61"/>
      <c r="AC123" s="62"/>
      <c r="AD123" s="52">
        <f t="shared" si="32"/>
        <v>15</v>
      </c>
      <c r="AE123" s="62"/>
      <c r="AF123" s="63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48"/>
      <c r="AS123" s="57"/>
      <c r="AU123" s="50"/>
      <c r="AV123" s="50"/>
      <c r="AX123" s="50"/>
      <c r="AY123" s="50"/>
      <c r="BA123" s="50"/>
      <c r="BB123" s="50"/>
    </row>
    <row r="124" spans="1:54" ht="15">
      <c r="A124" s="136" t="s">
        <v>18</v>
      </c>
      <c r="B124" s="62"/>
      <c r="C124" s="63"/>
      <c r="D124" s="48"/>
      <c r="E124" s="54"/>
      <c r="F124" s="48"/>
      <c r="G124" s="50"/>
      <c r="H124" s="26">
        <v>18</v>
      </c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9"/>
      <c r="U124" s="48"/>
      <c r="V124" s="56"/>
      <c r="W124" s="59"/>
      <c r="X124" s="48"/>
      <c r="Y124" s="48"/>
      <c r="Z124" s="31"/>
      <c r="AB124" s="64" t="s">
        <v>18</v>
      </c>
      <c r="AC124" s="65"/>
      <c r="AD124" s="52">
        <f t="shared" si="32"/>
        <v>16</v>
      </c>
      <c r="AE124" s="65"/>
      <c r="AF124" s="66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48"/>
      <c r="AS124" s="57"/>
      <c r="AU124" s="50"/>
      <c r="AV124" s="50"/>
      <c r="AX124" s="50"/>
      <c r="AY124" s="50"/>
      <c r="BA124" s="50"/>
      <c r="BB124" s="50"/>
    </row>
    <row r="125" spans="1:54">
      <c r="A125" s="50">
        <v>1</v>
      </c>
      <c r="B125" s="51" t="str">
        <f>'advisory roster'!B27</f>
        <v>ADRIVAN</v>
      </c>
      <c r="C125" s="53" t="str">
        <f>'advisory roster'!D27</f>
        <v>EURIKA C.</v>
      </c>
      <c r="D125" s="48" t="s">
        <v>64</v>
      </c>
      <c r="E125" s="54">
        <f>E25</f>
        <v>0</v>
      </c>
      <c r="F125" s="55">
        <f>'advisory roster'!Y27</f>
        <v>0</v>
      </c>
      <c r="G125" s="50">
        <f>'advisory roster'!F27</f>
        <v>0</v>
      </c>
      <c r="H125" s="26">
        <v>19</v>
      </c>
      <c r="I125" s="26">
        <v>1</v>
      </c>
      <c r="J125" s="118">
        <v>102</v>
      </c>
      <c r="K125" s="118">
        <v>87</v>
      </c>
      <c r="L125" s="118">
        <v>85</v>
      </c>
      <c r="M125" s="118">
        <v>89</v>
      </c>
      <c r="N125" s="118">
        <v>83</v>
      </c>
      <c r="O125" s="118">
        <v>88</v>
      </c>
      <c r="P125" s="119">
        <v>83.95</v>
      </c>
      <c r="Q125" s="118">
        <v>88</v>
      </c>
      <c r="R125" s="118">
        <v>90</v>
      </c>
      <c r="S125" s="118">
        <v>92</v>
      </c>
      <c r="T125" s="120" t="s">
        <v>113</v>
      </c>
      <c r="U125" s="82"/>
      <c r="V125" s="56">
        <f t="shared" ref="V125:V144" si="33">AS125</f>
        <v>89</v>
      </c>
      <c r="W125" s="59">
        <f t="shared" si="28"/>
        <v>89.38</v>
      </c>
      <c r="X125" s="48" t="b">
        <f t="shared" ref="X125:X144" si="34">IF(AND(MIN(J125:T125)&gt;84.99,V125&gt;84.99),IF(W125&gt;93,"1st Honor", IF(AND(W125&gt;88.99,W125&lt;93),"2nd Honor",IF(AND(W125&gt;84.99,W125&lt;89),"3rd Honors",""))))</f>
        <v>0</v>
      </c>
      <c r="Y125" s="48">
        <f>RANK(W125,($W$109:$W$122,$W$125:$W$144),0)</f>
        <v>4</v>
      </c>
      <c r="Z125" s="31"/>
      <c r="AB125" s="50">
        <v>1</v>
      </c>
      <c r="AC125" s="51" t="str">
        <f>'advisory roster'!B27</f>
        <v>ADRIVAN</v>
      </c>
      <c r="AD125" s="52">
        <f t="shared" si="32"/>
        <v>17</v>
      </c>
      <c r="AE125" s="52" t="s">
        <v>17</v>
      </c>
      <c r="AF125" s="53" t="str">
        <f>'advisory roster'!D27</f>
        <v>EURIKA C.</v>
      </c>
      <c r="AG125" s="118">
        <v>101</v>
      </c>
      <c r="AH125" s="118">
        <v>87</v>
      </c>
      <c r="AI125" s="118">
        <v>85</v>
      </c>
      <c r="AJ125" s="118">
        <v>89</v>
      </c>
      <c r="AK125" s="118">
        <v>83</v>
      </c>
      <c r="AL125" s="118">
        <v>88</v>
      </c>
      <c r="AM125" s="119">
        <v>83.95</v>
      </c>
      <c r="AN125" s="118">
        <v>88</v>
      </c>
      <c r="AO125" s="118">
        <v>90</v>
      </c>
      <c r="AP125" s="118">
        <v>92</v>
      </c>
      <c r="AQ125" s="120" t="s">
        <v>113</v>
      </c>
      <c r="AR125" s="82"/>
      <c r="AS125" s="57">
        <f t="shared" si="31"/>
        <v>89</v>
      </c>
      <c r="AT125" s="26">
        <v>1</v>
      </c>
      <c r="AU125" s="107"/>
      <c r="AV125" s="107"/>
      <c r="AW125" s="26">
        <v>1</v>
      </c>
      <c r="AX125" s="107"/>
      <c r="AY125" s="107"/>
      <c r="AZ125" s="26">
        <v>1</v>
      </c>
      <c r="BA125" s="107"/>
      <c r="BB125" s="107"/>
    </row>
    <row r="126" spans="1:54">
      <c r="A126" s="50">
        <v>2</v>
      </c>
      <c r="B126" s="51" t="str">
        <f>'advisory roster'!B28</f>
        <v>ALI</v>
      </c>
      <c r="C126" s="53" t="str">
        <f>'advisory roster'!D28</f>
        <v>NORJAMELAH</v>
      </c>
      <c r="D126" s="48" t="s">
        <v>64</v>
      </c>
      <c r="E126" s="54">
        <f t="shared" ref="E126:E144" si="35">E26</f>
        <v>0</v>
      </c>
      <c r="F126" s="55">
        <f>'advisory roster'!Y28</f>
        <v>0</v>
      </c>
      <c r="G126" s="50">
        <f>'advisory roster'!F28</f>
        <v>0</v>
      </c>
      <c r="H126" s="26">
        <v>20</v>
      </c>
      <c r="I126" s="26">
        <v>2</v>
      </c>
      <c r="J126" s="118">
        <v>92</v>
      </c>
      <c r="K126" s="118">
        <v>87</v>
      </c>
      <c r="L126" s="118">
        <v>82</v>
      </c>
      <c r="M126" s="118">
        <v>90</v>
      </c>
      <c r="N126" s="118">
        <v>88</v>
      </c>
      <c r="O126" s="118">
        <v>88</v>
      </c>
      <c r="P126" s="119">
        <v>81.350000000000009</v>
      </c>
      <c r="Q126" s="118">
        <v>97</v>
      </c>
      <c r="R126" s="118">
        <v>92</v>
      </c>
      <c r="S126" s="118">
        <v>93</v>
      </c>
      <c r="T126" s="120" t="s">
        <v>113</v>
      </c>
      <c r="U126" s="82"/>
      <c r="V126" s="56">
        <f t="shared" si="33"/>
        <v>89</v>
      </c>
      <c r="W126" s="59">
        <f t="shared" si="28"/>
        <v>89.26</v>
      </c>
      <c r="X126" s="48" t="b">
        <f t="shared" si="34"/>
        <v>0</v>
      </c>
      <c r="Y126" s="48">
        <f>RANK(W126,($W$109:$W$122,$W$125:$W$144),0)</f>
        <v>5</v>
      </c>
      <c r="Z126" s="31"/>
      <c r="AB126" s="50">
        <v>2</v>
      </c>
      <c r="AC126" s="51" t="str">
        <f>'advisory roster'!B28</f>
        <v>ALI</v>
      </c>
      <c r="AD126" s="52">
        <f t="shared" si="32"/>
        <v>18</v>
      </c>
      <c r="AE126" s="52" t="s">
        <v>17</v>
      </c>
      <c r="AF126" s="53" t="str">
        <f>'advisory roster'!D28</f>
        <v>NORJAMELAH</v>
      </c>
      <c r="AG126" s="118">
        <v>92</v>
      </c>
      <c r="AH126" s="118">
        <v>87</v>
      </c>
      <c r="AI126" s="118">
        <v>82</v>
      </c>
      <c r="AJ126" s="118">
        <v>90</v>
      </c>
      <c r="AK126" s="118">
        <v>88</v>
      </c>
      <c r="AL126" s="118">
        <v>88</v>
      </c>
      <c r="AM126" s="119">
        <v>81.350000000000009</v>
      </c>
      <c r="AN126" s="118">
        <v>97</v>
      </c>
      <c r="AO126" s="118">
        <v>92</v>
      </c>
      <c r="AP126" s="118">
        <v>93</v>
      </c>
      <c r="AQ126" s="120" t="s">
        <v>113</v>
      </c>
      <c r="AR126" s="82"/>
      <c r="AS126" s="57">
        <f t="shared" si="31"/>
        <v>89</v>
      </c>
      <c r="AT126" s="26">
        <v>2</v>
      </c>
      <c r="AU126" s="107"/>
      <c r="AV126" s="107"/>
      <c r="AW126" s="26">
        <v>2</v>
      </c>
      <c r="AX126" s="107"/>
      <c r="AY126" s="107"/>
      <c r="AZ126" s="26">
        <v>2</v>
      </c>
      <c r="BA126" s="107"/>
      <c r="BB126" s="107"/>
    </row>
    <row r="127" spans="1:54">
      <c r="A127" s="50">
        <v>3</v>
      </c>
      <c r="B127" s="51" t="str">
        <f>'advisory roster'!B29</f>
        <v>BALAGULAN</v>
      </c>
      <c r="C127" s="53" t="str">
        <f>'advisory roster'!D29</f>
        <v>MA. VERLYN JEAL T.</v>
      </c>
      <c r="D127" s="48" t="s">
        <v>64</v>
      </c>
      <c r="E127" s="54">
        <f t="shared" si="35"/>
        <v>0</v>
      </c>
      <c r="F127" s="55">
        <f>'advisory roster'!Y29</f>
        <v>0</v>
      </c>
      <c r="G127" s="50">
        <f>'advisory roster'!F29</f>
        <v>0</v>
      </c>
      <c r="H127" s="26">
        <v>21</v>
      </c>
      <c r="I127" s="26">
        <v>3</v>
      </c>
      <c r="J127" s="118">
        <v>90</v>
      </c>
      <c r="K127" s="118">
        <v>85</v>
      </c>
      <c r="L127" s="118">
        <v>82</v>
      </c>
      <c r="M127" s="118">
        <v>82</v>
      </c>
      <c r="N127" s="118">
        <v>86</v>
      </c>
      <c r="O127" s="118">
        <v>89</v>
      </c>
      <c r="P127" s="119">
        <v>80.2</v>
      </c>
      <c r="Q127" s="118">
        <v>90</v>
      </c>
      <c r="R127" s="118">
        <v>86</v>
      </c>
      <c r="S127" s="118">
        <v>88</v>
      </c>
      <c r="T127" s="120" t="s">
        <v>113</v>
      </c>
      <c r="U127" s="82"/>
      <c r="V127" s="56">
        <f t="shared" si="33"/>
        <v>86</v>
      </c>
      <c r="W127" s="59">
        <f t="shared" si="28"/>
        <v>85.86</v>
      </c>
      <c r="X127" s="48" t="b">
        <f t="shared" si="34"/>
        <v>0</v>
      </c>
      <c r="Y127" s="48">
        <f>RANK(W127,($W$109:$W$122,$W$125:$W$144),0)</f>
        <v>16</v>
      </c>
      <c r="Z127" s="31"/>
      <c r="AB127" s="50">
        <v>3</v>
      </c>
      <c r="AC127" s="51" t="str">
        <f>'advisory roster'!B29</f>
        <v>BALAGULAN</v>
      </c>
      <c r="AD127" s="52">
        <f t="shared" si="32"/>
        <v>19</v>
      </c>
      <c r="AE127" s="52" t="s">
        <v>17</v>
      </c>
      <c r="AF127" s="53" t="str">
        <f>'advisory roster'!D29</f>
        <v>MA. VERLYN JEAL T.</v>
      </c>
      <c r="AG127" s="118">
        <v>90</v>
      </c>
      <c r="AH127" s="118">
        <v>85</v>
      </c>
      <c r="AI127" s="118">
        <v>82</v>
      </c>
      <c r="AJ127" s="118">
        <v>82</v>
      </c>
      <c r="AK127" s="118">
        <v>86</v>
      </c>
      <c r="AL127" s="118">
        <v>89</v>
      </c>
      <c r="AM127" s="119">
        <v>80.2</v>
      </c>
      <c r="AN127" s="118">
        <v>90</v>
      </c>
      <c r="AO127" s="118">
        <v>86</v>
      </c>
      <c r="AP127" s="118">
        <v>88</v>
      </c>
      <c r="AQ127" s="120" t="s">
        <v>113</v>
      </c>
      <c r="AR127" s="82"/>
      <c r="AS127" s="57">
        <f t="shared" si="31"/>
        <v>86</v>
      </c>
      <c r="AT127" s="26">
        <v>3</v>
      </c>
      <c r="AU127" s="107"/>
      <c r="AV127" s="107"/>
      <c r="AW127" s="26">
        <v>3</v>
      </c>
      <c r="AX127" s="107"/>
      <c r="AY127" s="107"/>
      <c r="AZ127" s="26">
        <v>3</v>
      </c>
      <c r="BA127" s="107"/>
      <c r="BB127" s="107"/>
    </row>
    <row r="128" spans="1:54">
      <c r="A128" s="50">
        <v>4</v>
      </c>
      <c r="B128" s="51" t="str">
        <f>'advisory roster'!B30</f>
        <v>CABARDO</v>
      </c>
      <c r="C128" s="53" t="str">
        <f>'advisory roster'!D30</f>
        <v>NOEMI ANGEL S.</v>
      </c>
      <c r="D128" s="48" t="s">
        <v>64</v>
      </c>
      <c r="E128" s="54">
        <f t="shared" si="35"/>
        <v>0</v>
      </c>
      <c r="F128" s="55">
        <f>'advisory roster'!Y30</f>
        <v>0</v>
      </c>
      <c r="G128" s="50">
        <f>'advisory roster'!F30</f>
        <v>0</v>
      </c>
      <c r="H128" s="26">
        <v>22</v>
      </c>
      <c r="I128" s="26">
        <v>4</v>
      </c>
      <c r="J128" s="118">
        <v>89</v>
      </c>
      <c r="K128" s="118">
        <v>82</v>
      </c>
      <c r="L128" s="118">
        <v>79</v>
      </c>
      <c r="M128" s="118">
        <v>81</v>
      </c>
      <c r="N128" s="118">
        <v>83</v>
      </c>
      <c r="O128" s="118">
        <v>88</v>
      </c>
      <c r="P128" s="119">
        <v>76.7</v>
      </c>
      <c r="Q128" s="118">
        <v>88</v>
      </c>
      <c r="R128" s="118">
        <v>84</v>
      </c>
      <c r="S128" s="118">
        <v>89</v>
      </c>
      <c r="T128" s="120" t="s">
        <v>113</v>
      </c>
      <c r="U128" s="82"/>
      <c r="V128" s="56">
        <f t="shared" si="33"/>
        <v>84</v>
      </c>
      <c r="W128" s="59">
        <f t="shared" si="28"/>
        <v>84.05</v>
      </c>
      <c r="X128" s="48" t="b">
        <f t="shared" si="34"/>
        <v>0</v>
      </c>
      <c r="Y128" s="48">
        <f>RANK(W128,($W$109:$W$122,$W$125:$W$144),0)</f>
        <v>26</v>
      </c>
      <c r="Z128" s="31"/>
      <c r="AB128" s="50">
        <v>4</v>
      </c>
      <c r="AC128" s="51" t="str">
        <f>'advisory roster'!B30</f>
        <v>CABARDO</v>
      </c>
      <c r="AD128" s="52">
        <f t="shared" si="32"/>
        <v>20</v>
      </c>
      <c r="AE128" s="52" t="s">
        <v>17</v>
      </c>
      <c r="AF128" s="53" t="str">
        <f>'advisory roster'!D30</f>
        <v>NOEMI ANGEL S.</v>
      </c>
      <c r="AG128" s="118">
        <v>89</v>
      </c>
      <c r="AH128" s="118">
        <v>82</v>
      </c>
      <c r="AI128" s="118">
        <v>79</v>
      </c>
      <c r="AJ128" s="118">
        <v>81</v>
      </c>
      <c r="AK128" s="118">
        <v>83</v>
      </c>
      <c r="AL128" s="118">
        <v>88</v>
      </c>
      <c r="AM128" s="119">
        <v>76.7</v>
      </c>
      <c r="AN128" s="118">
        <v>88</v>
      </c>
      <c r="AO128" s="118">
        <v>84</v>
      </c>
      <c r="AP128" s="118">
        <v>89</v>
      </c>
      <c r="AQ128" s="120" t="s">
        <v>113</v>
      </c>
      <c r="AR128" s="82"/>
      <c r="AS128" s="57">
        <f t="shared" si="31"/>
        <v>84</v>
      </c>
      <c r="AT128" s="26">
        <v>4</v>
      </c>
      <c r="AU128" s="107"/>
      <c r="AV128" s="107"/>
      <c r="AW128" s="26">
        <v>4</v>
      </c>
      <c r="AX128" s="107"/>
      <c r="AY128" s="107"/>
      <c r="AZ128" s="26">
        <v>4</v>
      </c>
      <c r="BA128" s="107"/>
      <c r="BB128" s="107"/>
    </row>
    <row r="129" spans="1:54">
      <c r="A129" s="50">
        <v>5</v>
      </c>
      <c r="B129" s="51" t="str">
        <f>'advisory roster'!B31</f>
        <v>CANETE</v>
      </c>
      <c r="C129" s="53" t="str">
        <f>'advisory roster'!D31</f>
        <v>SHAIRA BABES B.</v>
      </c>
      <c r="D129" s="48" t="s">
        <v>64</v>
      </c>
      <c r="E129" s="54">
        <f t="shared" si="35"/>
        <v>0</v>
      </c>
      <c r="F129" s="55">
        <f>'advisory roster'!Y31</f>
        <v>0</v>
      </c>
      <c r="G129" s="50">
        <f>'advisory roster'!F31</f>
        <v>0</v>
      </c>
      <c r="H129" s="26">
        <v>23</v>
      </c>
      <c r="I129" s="26">
        <v>5</v>
      </c>
      <c r="J129" s="118">
        <v>91</v>
      </c>
      <c r="K129" s="118">
        <v>90</v>
      </c>
      <c r="L129" s="118">
        <v>84</v>
      </c>
      <c r="M129" s="118">
        <v>87</v>
      </c>
      <c r="N129" s="118">
        <v>86</v>
      </c>
      <c r="O129" s="118">
        <v>93</v>
      </c>
      <c r="P129" s="119">
        <v>82.7</v>
      </c>
      <c r="Q129" s="118">
        <v>86</v>
      </c>
      <c r="R129" s="118">
        <v>91</v>
      </c>
      <c r="S129" s="118">
        <v>94</v>
      </c>
      <c r="T129" s="120" t="s">
        <v>113</v>
      </c>
      <c r="U129" s="82"/>
      <c r="V129" s="56">
        <f t="shared" si="33"/>
        <v>88</v>
      </c>
      <c r="W129" s="59">
        <f t="shared" si="28"/>
        <v>88.36</v>
      </c>
      <c r="X129" s="48" t="b">
        <f t="shared" si="34"/>
        <v>0</v>
      </c>
      <c r="Y129" s="48">
        <f>RANK(W129,($W$109:$W$122,$W$125:$W$144),0)</f>
        <v>7</v>
      </c>
      <c r="Z129" s="31"/>
      <c r="AB129" s="50">
        <v>5</v>
      </c>
      <c r="AC129" s="51" t="str">
        <f>'advisory roster'!B31</f>
        <v>CANETE</v>
      </c>
      <c r="AD129" s="52">
        <f t="shared" si="32"/>
        <v>21</v>
      </c>
      <c r="AE129" s="52" t="s">
        <v>17</v>
      </c>
      <c r="AF129" s="53" t="str">
        <f>'advisory roster'!D31</f>
        <v>SHAIRA BABES B.</v>
      </c>
      <c r="AG129" s="118">
        <v>91</v>
      </c>
      <c r="AH129" s="118">
        <v>90</v>
      </c>
      <c r="AI129" s="118">
        <v>84</v>
      </c>
      <c r="AJ129" s="118">
        <v>87</v>
      </c>
      <c r="AK129" s="118">
        <v>86</v>
      </c>
      <c r="AL129" s="118">
        <v>93</v>
      </c>
      <c r="AM129" s="119">
        <v>82.7</v>
      </c>
      <c r="AN129" s="118">
        <v>86</v>
      </c>
      <c r="AO129" s="118">
        <v>91</v>
      </c>
      <c r="AP129" s="118">
        <v>94</v>
      </c>
      <c r="AQ129" s="120" t="s">
        <v>113</v>
      </c>
      <c r="AR129" s="82"/>
      <c r="AS129" s="57">
        <f t="shared" si="31"/>
        <v>88</v>
      </c>
      <c r="AT129" s="26">
        <v>5</v>
      </c>
      <c r="AU129" s="107"/>
      <c r="AV129" s="107"/>
      <c r="AW129" s="26">
        <v>5</v>
      </c>
      <c r="AX129" s="107"/>
      <c r="AY129" s="107"/>
      <c r="AZ129" s="26">
        <v>5</v>
      </c>
      <c r="BA129" s="107"/>
      <c r="BB129" s="107"/>
    </row>
    <row r="130" spans="1:54">
      <c r="A130" s="50">
        <v>6</v>
      </c>
      <c r="B130" s="51" t="str">
        <f>'advisory roster'!B32</f>
        <v>CORCINO</v>
      </c>
      <c r="C130" s="53" t="str">
        <f>'advisory roster'!D32</f>
        <v>RUSSEL CHRISTINE B.</v>
      </c>
      <c r="D130" s="48" t="s">
        <v>64</v>
      </c>
      <c r="E130" s="54">
        <f t="shared" si="35"/>
        <v>0</v>
      </c>
      <c r="F130" s="55">
        <f>'advisory roster'!Y32</f>
        <v>0</v>
      </c>
      <c r="G130" s="50">
        <f>'advisory roster'!F32</f>
        <v>0</v>
      </c>
      <c r="H130" s="26">
        <v>24</v>
      </c>
      <c r="I130" s="26">
        <v>6</v>
      </c>
      <c r="J130" s="118">
        <v>89</v>
      </c>
      <c r="K130" s="118">
        <v>82</v>
      </c>
      <c r="L130" s="118">
        <v>79</v>
      </c>
      <c r="M130" s="118">
        <v>81</v>
      </c>
      <c r="N130" s="118">
        <v>83</v>
      </c>
      <c r="O130" s="118">
        <v>88</v>
      </c>
      <c r="P130" s="119">
        <v>76.7</v>
      </c>
      <c r="Q130" s="118">
        <v>88</v>
      </c>
      <c r="R130" s="118">
        <v>84</v>
      </c>
      <c r="S130" s="118">
        <v>89</v>
      </c>
      <c r="T130" s="120" t="s">
        <v>113</v>
      </c>
      <c r="U130" s="82"/>
      <c r="V130" s="56">
        <f t="shared" si="33"/>
        <v>84</v>
      </c>
      <c r="W130" s="59">
        <f t="shared" si="28"/>
        <v>84.05</v>
      </c>
      <c r="X130" s="48" t="b">
        <f t="shared" si="34"/>
        <v>0</v>
      </c>
      <c r="Y130" s="48">
        <f>RANK(W130,($W$109:$W$122,$W$125:$W$144),0)</f>
        <v>26</v>
      </c>
      <c r="Z130" s="31"/>
      <c r="AB130" s="50">
        <v>6</v>
      </c>
      <c r="AC130" s="51" t="str">
        <f>'advisory roster'!B32</f>
        <v>CORCINO</v>
      </c>
      <c r="AD130" s="52">
        <f t="shared" si="32"/>
        <v>22</v>
      </c>
      <c r="AE130" s="52" t="s">
        <v>17</v>
      </c>
      <c r="AF130" s="53" t="str">
        <f>'advisory roster'!D32</f>
        <v>RUSSEL CHRISTINE B.</v>
      </c>
      <c r="AG130" s="118">
        <v>89</v>
      </c>
      <c r="AH130" s="118">
        <v>82</v>
      </c>
      <c r="AI130" s="118">
        <v>79</v>
      </c>
      <c r="AJ130" s="118">
        <v>81</v>
      </c>
      <c r="AK130" s="118">
        <v>83</v>
      </c>
      <c r="AL130" s="118">
        <v>88</v>
      </c>
      <c r="AM130" s="119">
        <v>76.7</v>
      </c>
      <c r="AN130" s="118">
        <v>88</v>
      </c>
      <c r="AO130" s="118">
        <v>84</v>
      </c>
      <c r="AP130" s="118">
        <v>89</v>
      </c>
      <c r="AQ130" s="120" t="s">
        <v>113</v>
      </c>
      <c r="AR130" s="82"/>
      <c r="AS130" s="57">
        <f t="shared" si="31"/>
        <v>84</v>
      </c>
      <c r="AT130" s="26">
        <v>6</v>
      </c>
      <c r="AU130" s="107"/>
      <c r="AV130" s="107"/>
      <c r="AW130" s="26">
        <v>6</v>
      </c>
      <c r="AX130" s="107"/>
      <c r="AY130" s="107"/>
      <c r="AZ130" s="26">
        <v>6</v>
      </c>
      <c r="BA130" s="107"/>
      <c r="BB130" s="107"/>
    </row>
    <row r="131" spans="1:54">
      <c r="A131" s="50">
        <v>7</v>
      </c>
      <c r="B131" s="51" t="str">
        <f>'advisory roster'!B33</f>
        <v>DECIERDO</v>
      </c>
      <c r="C131" s="53" t="str">
        <f>'advisory roster'!D33</f>
        <v>SHEILA MAY M.</v>
      </c>
      <c r="D131" s="48" t="s">
        <v>64</v>
      </c>
      <c r="E131" s="54">
        <f t="shared" si="35"/>
        <v>0</v>
      </c>
      <c r="F131" s="55">
        <f>'advisory roster'!Y33</f>
        <v>0</v>
      </c>
      <c r="G131" s="50">
        <f>'advisory roster'!F33</f>
        <v>0</v>
      </c>
      <c r="H131" s="26">
        <v>25</v>
      </c>
      <c r="I131" s="26">
        <v>7</v>
      </c>
      <c r="J131" s="118">
        <v>91</v>
      </c>
      <c r="K131" s="118">
        <v>90</v>
      </c>
      <c r="L131" s="118">
        <v>84</v>
      </c>
      <c r="M131" s="118">
        <v>87</v>
      </c>
      <c r="N131" s="118">
        <v>86</v>
      </c>
      <c r="O131" s="118">
        <v>93</v>
      </c>
      <c r="P131" s="119">
        <v>82.7</v>
      </c>
      <c r="Q131" s="118">
        <v>86</v>
      </c>
      <c r="R131" s="118">
        <v>91</v>
      </c>
      <c r="S131" s="118">
        <v>94</v>
      </c>
      <c r="T131" s="120" t="s">
        <v>113</v>
      </c>
      <c r="U131" s="82"/>
      <c r="V131" s="56">
        <f t="shared" si="33"/>
        <v>88</v>
      </c>
      <c r="W131" s="59">
        <f t="shared" si="28"/>
        <v>88.36</v>
      </c>
      <c r="X131" s="48" t="b">
        <f t="shared" si="34"/>
        <v>0</v>
      </c>
      <c r="Y131" s="48">
        <f>RANK(W131,($W$109:$W$122,$W$125:$W$144),0)</f>
        <v>7</v>
      </c>
      <c r="Z131" s="31"/>
      <c r="AB131" s="50">
        <v>7</v>
      </c>
      <c r="AC131" s="51" t="str">
        <f>'advisory roster'!B33</f>
        <v>DECIERDO</v>
      </c>
      <c r="AD131" s="52">
        <f t="shared" si="32"/>
        <v>23</v>
      </c>
      <c r="AE131" s="52" t="s">
        <v>17</v>
      </c>
      <c r="AF131" s="53" t="str">
        <f>'advisory roster'!D33</f>
        <v>SHEILA MAY M.</v>
      </c>
      <c r="AG131" s="118">
        <v>91</v>
      </c>
      <c r="AH131" s="118">
        <v>90</v>
      </c>
      <c r="AI131" s="118">
        <v>84</v>
      </c>
      <c r="AJ131" s="118">
        <v>87</v>
      </c>
      <c r="AK131" s="118">
        <v>86</v>
      </c>
      <c r="AL131" s="118">
        <v>93</v>
      </c>
      <c r="AM131" s="119">
        <v>82.7</v>
      </c>
      <c r="AN131" s="118">
        <v>86</v>
      </c>
      <c r="AO131" s="118">
        <v>91</v>
      </c>
      <c r="AP131" s="118">
        <v>94</v>
      </c>
      <c r="AQ131" s="120" t="s">
        <v>113</v>
      </c>
      <c r="AR131" s="82"/>
      <c r="AS131" s="57">
        <f t="shared" si="31"/>
        <v>88</v>
      </c>
      <c r="AT131" s="26">
        <v>7</v>
      </c>
      <c r="AU131" s="107"/>
      <c r="AV131" s="107"/>
      <c r="AW131" s="26">
        <v>7</v>
      </c>
      <c r="AX131" s="107"/>
      <c r="AY131" s="107"/>
      <c r="AZ131" s="26">
        <v>7</v>
      </c>
      <c r="BA131" s="107"/>
      <c r="BB131" s="107"/>
    </row>
    <row r="132" spans="1:54">
      <c r="A132" s="50">
        <v>8</v>
      </c>
      <c r="B132" s="51" t="str">
        <f>'advisory roster'!B34</f>
        <v>DEGAMO</v>
      </c>
      <c r="C132" s="53" t="str">
        <f>'advisory roster'!D34</f>
        <v>RUTH JEANNE J.</v>
      </c>
      <c r="D132" s="48" t="s">
        <v>64</v>
      </c>
      <c r="E132" s="54">
        <f t="shared" si="35"/>
        <v>0</v>
      </c>
      <c r="F132" s="55">
        <f>'advisory roster'!Y34</f>
        <v>0</v>
      </c>
      <c r="G132" s="50">
        <f>'advisory roster'!F34</f>
        <v>0</v>
      </c>
      <c r="H132" s="26">
        <v>26</v>
      </c>
      <c r="I132" s="26">
        <v>8</v>
      </c>
      <c r="J132" s="118">
        <v>96</v>
      </c>
      <c r="K132" s="118">
        <v>89</v>
      </c>
      <c r="L132" s="118">
        <v>94</v>
      </c>
      <c r="M132" s="118">
        <v>99</v>
      </c>
      <c r="N132" s="118">
        <v>95</v>
      </c>
      <c r="O132" s="118">
        <v>97</v>
      </c>
      <c r="P132" s="119">
        <v>97</v>
      </c>
      <c r="Q132" s="118">
        <v>98</v>
      </c>
      <c r="R132" s="118">
        <v>92</v>
      </c>
      <c r="S132" s="118">
        <v>96</v>
      </c>
      <c r="T132" s="120" t="s">
        <v>113</v>
      </c>
      <c r="U132" s="82"/>
      <c r="V132" s="56">
        <f t="shared" si="33"/>
        <v>95</v>
      </c>
      <c r="W132" s="59">
        <f t="shared" si="28"/>
        <v>95.62</v>
      </c>
      <c r="X132" s="48" t="str">
        <f t="shared" si="34"/>
        <v>1st Honor</v>
      </c>
      <c r="Y132" s="48">
        <f>RANK(W132,($W$109:$W$122,$W$125:$W$144),0)</f>
        <v>1</v>
      </c>
      <c r="Z132" s="31"/>
      <c r="AB132" s="50">
        <v>8</v>
      </c>
      <c r="AC132" s="51" t="str">
        <f>'advisory roster'!B34</f>
        <v>DEGAMO</v>
      </c>
      <c r="AD132" s="52">
        <f t="shared" si="32"/>
        <v>24</v>
      </c>
      <c r="AE132" s="52" t="s">
        <v>17</v>
      </c>
      <c r="AF132" s="53" t="str">
        <f>'advisory roster'!D34</f>
        <v>RUTH JEANNE J.</v>
      </c>
      <c r="AG132" s="118">
        <v>96</v>
      </c>
      <c r="AH132" s="118">
        <v>89</v>
      </c>
      <c r="AI132" s="118">
        <v>94</v>
      </c>
      <c r="AJ132" s="118">
        <v>99</v>
      </c>
      <c r="AK132" s="118">
        <v>95</v>
      </c>
      <c r="AL132" s="118">
        <v>97</v>
      </c>
      <c r="AM132" s="119">
        <v>97</v>
      </c>
      <c r="AN132" s="118">
        <v>98</v>
      </c>
      <c r="AO132" s="118">
        <v>92</v>
      </c>
      <c r="AP132" s="118">
        <v>96</v>
      </c>
      <c r="AQ132" s="120" t="s">
        <v>113</v>
      </c>
      <c r="AR132" s="82"/>
      <c r="AS132" s="57">
        <f t="shared" si="31"/>
        <v>95</v>
      </c>
      <c r="AT132" s="26">
        <v>8</v>
      </c>
      <c r="AU132" s="107"/>
      <c r="AV132" s="107"/>
      <c r="AW132" s="26">
        <v>8</v>
      </c>
      <c r="AX132" s="107"/>
      <c r="AY132" s="107"/>
      <c r="AZ132" s="26">
        <v>8</v>
      </c>
      <c r="BA132" s="107"/>
      <c r="BB132" s="107"/>
    </row>
    <row r="133" spans="1:54">
      <c r="A133" s="50">
        <v>9</v>
      </c>
      <c r="B133" s="51" t="str">
        <f>'advisory roster'!B35</f>
        <v>GONZAGA</v>
      </c>
      <c r="C133" s="53" t="str">
        <f>'advisory roster'!D35</f>
        <v>MICHELLE ANGELA</v>
      </c>
      <c r="D133" s="48" t="s">
        <v>64</v>
      </c>
      <c r="E133" s="54">
        <f t="shared" si="35"/>
        <v>0</v>
      </c>
      <c r="F133" s="55">
        <f>'advisory roster'!Y35</f>
        <v>0</v>
      </c>
      <c r="G133" s="50">
        <f>'advisory roster'!F35</f>
        <v>0</v>
      </c>
      <c r="H133" s="26">
        <v>27</v>
      </c>
      <c r="I133" s="26">
        <v>9</v>
      </c>
      <c r="J133" s="118">
        <v>90</v>
      </c>
      <c r="K133" s="118">
        <v>82</v>
      </c>
      <c r="L133" s="118">
        <v>80</v>
      </c>
      <c r="M133" s="118">
        <v>83</v>
      </c>
      <c r="N133" s="118">
        <v>86</v>
      </c>
      <c r="O133" s="118">
        <v>94</v>
      </c>
      <c r="P133" s="119">
        <v>80.7</v>
      </c>
      <c r="Q133" s="118">
        <v>91</v>
      </c>
      <c r="R133" s="118">
        <v>91</v>
      </c>
      <c r="S133" s="118">
        <v>90</v>
      </c>
      <c r="T133" s="120" t="s">
        <v>113</v>
      </c>
      <c r="U133" s="82"/>
      <c r="V133" s="56">
        <f t="shared" si="33"/>
        <v>87</v>
      </c>
      <c r="W133" s="59">
        <f t="shared" si="28"/>
        <v>86.67</v>
      </c>
      <c r="X133" s="48" t="b">
        <f t="shared" si="34"/>
        <v>0</v>
      </c>
      <c r="Y133" s="48">
        <f>RANK(W133,($W$109:$W$122,$W$125:$W$144),0)</f>
        <v>12</v>
      </c>
      <c r="Z133" s="31"/>
      <c r="AB133" s="50">
        <v>9</v>
      </c>
      <c r="AC133" s="51" t="str">
        <f>'advisory roster'!B35</f>
        <v>GONZAGA</v>
      </c>
      <c r="AD133" s="52">
        <f t="shared" si="32"/>
        <v>25</v>
      </c>
      <c r="AE133" s="52" t="s">
        <v>17</v>
      </c>
      <c r="AF133" s="53" t="str">
        <f>'advisory roster'!D35</f>
        <v>MICHELLE ANGELA</v>
      </c>
      <c r="AG133" s="118">
        <v>90</v>
      </c>
      <c r="AH133" s="118">
        <v>82</v>
      </c>
      <c r="AI133" s="118">
        <v>80</v>
      </c>
      <c r="AJ133" s="118">
        <v>83</v>
      </c>
      <c r="AK133" s="118">
        <v>86</v>
      </c>
      <c r="AL133" s="118">
        <v>94</v>
      </c>
      <c r="AM133" s="119">
        <v>80.7</v>
      </c>
      <c r="AN133" s="118">
        <v>91</v>
      </c>
      <c r="AO133" s="118">
        <v>91</v>
      </c>
      <c r="AP133" s="118">
        <v>90</v>
      </c>
      <c r="AQ133" s="120" t="s">
        <v>113</v>
      </c>
      <c r="AR133" s="82"/>
      <c r="AS133" s="57">
        <f t="shared" si="31"/>
        <v>87</v>
      </c>
      <c r="AT133" s="26">
        <v>9</v>
      </c>
      <c r="AU133" s="107"/>
      <c r="AV133" s="107"/>
      <c r="AW133" s="26">
        <v>9</v>
      </c>
      <c r="AX133" s="107"/>
      <c r="AY133" s="107"/>
      <c r="AZ133" s="26">
        <v>9</v>
      </c>
      <c r="BA133" s="107"/>
      <c r="BB133" s="107"/>
    </row>
    <row r="134" spans="1:54">
      <c r="A134" s="50">
        <v>10</v>
      </c>
      <c r="B134" s="51" t="str">
        <f>'advisory roster'!B36</f>
        <v>LANARIA</v>
      </c>
      <c r="C134" s="53" t="str">
        <f>'advisory roster'!D36</f>
        <v>LOUISE KATE D.</v>
      </c>
      <c r="D134" s="48" t="s">
        <v>64</v>
      </c>
      <c r="E134" s="54">
        <f t="shared" si="35"/>
        <v>0</v>
      </c>
      <c r="F134" s="55">
        <f>'advisory roster'!Y36</f>
        <v>0</v>
      </c>
      <c r="G134" s="50">
        <f>'advisory roster'!F36</f>
        <v>0</v>
      </c>
      <c r="H134" s="26">
        <v>28</v>
      </c>
      <c r="I134" s="26">
        <v>10</v>
      </c>
      <c r="J134" s="118">
        <v>88</v>
      </c>
      <c r="K134" s="118">
        <v>80</v>
      </c>
      <c r="L134" s="118">
        <v>78</v>
      </c>
      <c r="M134" s="118">
        <v>76</v>
      </c>
      <c r="N134" s="118">
        <v>84</v>
      </c>
      <c r="O134" s="118">
        <v>89</v>
      </c>
      <c r="P134" s="119">
        <v>78.3</v>
      </c>
      <c r="Q134" s="118">
        <v>93</v>
      </c>
      <c r="R134" s="118">
        <v>87</v>
      </c>
      <c r="S134" s="118">
        <v>89</v>
      </c>
      <c r="T134" s="120" t="s">
        <v>113</v>
      </c>
      <c r="U134" s="82"/>
      <c r="V134" s="56">
        <f t="shared" si="33"/>
        <v>84</v>
      </c>
      <c r="W134" s="59">
        <f t="shared" si="28"/>
        <v>83.87</v>
      </c>
      <c r="X134" s="48" t="b">
        <f t="shared" si="34"/>
        <v>0</v>
      </c>
      <c r="Y134" s="48">
        <f>RANK(W134,($W$109:$W$122,$W$125:$W$144),0)</f>
        <v>30</v>
      </c>
      <c r="Z134" s="31"/>
      <c r="AB134" s="50">
        <v>10</v>
      </c>
      <c r="AC134" s="51" t="str">
        <f>'advisory roster'!B36</f>
        <v>LANARIA</v>
      </c>
      <c r="AD134" s="52">
        <f t="shared" si="32"/>
        <v>26</v>
      </c>
      <c r="AE134" s="52" t="s">
        <v>17</v>
      </c>
      <c r="AF134" s="53" t="str">
        <f>'advisory roster'!D36</f>
        <v>LOUISE KATE D.</v>
      </c>
      <c r="AG134" s="118">
        <v>88</v>
      </c>
      <c r="AH134" s="118">
        <v>80</v>
      </c>
      <c r="AI134" s="118">
        <v>78</v>
      </c>
      <c r="AJ134" s="118">
        <v>76</v>
      </c>
      <c r="AK134" s="118">
        <v>84</v>
      </c>
      <c r="AL134" s="118">
        <v>89</v>
      </c>
      <c r="AM134" s="119">
        <v>78.3</v>
      </c>
      <c r="AN134" s="118">
        <v>93</v>
      </c>
      <c r="AO134" s="118">
        <v>87</v>
      </c>
      <c r="AP134" s="118">
        <v>89</v>
      </c>
      <c r="AQ134" s="120" t="s">
        <v>113</v>
      </c>
      <c r="AR134" s="82"/>
      <c r="AS134" s="57">
        <f t="shared" si="31"/>
        <v>84</v>
      </c>
      <c r="AT134" s="26">
        <v>10</v>
      </c>
      <c r="AU134" s="107"/>
      <c r="AV134" s="107"/>
      <c r="AW134" s="26">
        <v>10</v>
      </c>
      <c r="AX134" s="107"/>
      <c r="AY134" s="107"/>
      <c r="AZ134" s="26">
        <v>10</v>
      </c>
      <c r="BA134" s="107"/>
      <c r="BB134" s="107"/>
    </row>
    <row r="135" spans="1:54">
      <c r="A135" s="50">
        <v>11</v>
      </c>
      <c r="B135" s="51" t="str">
        <f>'advisory roster'!B37</f>
        <v>LEROUX</v>
      </c>
      <c r="C135" s="53" t="str">
        <f>'advisory roster'!D37</f>
        <v>EUGENIE</v>
      </c>
      <c r="D135" s="48" t="s">
        <v>64</v>
      </c>
      <c r="E135" s="54">
        <f t="shared" si="35"/>
        <v>0</v>
      </c>
      <c r="F135" s="55">
        <f>'advisory roster'!Y37</f>
        <v>0</v>
      </c>
      <c r="G135" s="50">
        <f>'advisory roster'!F37</f>
        <v>0</v>
      </c>
      <c r="H135" s="26">
        <v>29</v>
      </c>
      <c r="I135" s="26">
        <v>11</v>
      </c>
      <c r="J135" s="118">
        <v>90</v>
      </c>
      <c r="K135" s="118">
        <v>82</v>
      </c>
      <c r="L135" s="118">
        <v>80</v>
      </c>
      <c r="M135" s="118">
        <v>83</v>
      </c>
      <c r="N135" s="118">
        <v>86</v>
      </c>
      <c r="O135" s="118">
        <v>94</v>
      </c>
      <c r="P135" s="119">
        <v>80.7</v>
      </c>
      <c r="Q135" s="118">
        <v>91</v>
      </c>
      <c r="R135" s="118">
        <v>91</v>
      </c>
      <c r="S135" s="118">
        <v>90</v>
      </c>
      <c r="T135" s="120" t="s">
        <v>113</v>
      </c>
      <c r="U135" s="82"/>
      <c r="V135" s="56">
        <f t="shared" si="33"/>
        <v>87</v>
      </c>
      <c r="W135" s="59">
        <f t="shared" si="28"/>
        <v>86.67</v>
      </c>
      <c r="X135" s="48" t="b">
        <f t="shared" si="34"/>
        <v>0</v>
      </c>
      <c r="Y135" s="48">
        <f>RANK(W135,($W$109:$W$122,$W$125:$W$144),0)</f>
        <v>12</v>
      </c>
      <c r="Z135" s="31"/>
      <c r="AB135" s="50">
        <v>11</v>
      </c>
      <c r="AC135" s="51" t="str">
        <f>'advisory roster'!B37</f>
        <v>LEROUX</v>
      </c>
      <c r="AD135" s="52">
        <f t="shared" si="32"/>
        <v>27</v>
      </c>
      <c r="AE135" s="52" t="s">
        <v>17</v>
      </c>
      <c r="AF135" s="53" t="str">
        <f>'advisory roster'!D37</f>
        <v>EUGENIE</v>
      </c>
      <c r="AG135" s="118">
        <v>90</v>
      </c>
      <c r="AH135" s="118">
        <v>82</v>
      </c>
      <c r="AI135" s="118">
        <v>80</v>
      </c>
      <c r="AJ135" s="118">
        <v>83</v>
      </c>
      <c r="AK135" s="118">
        <v>86</v>
      </c>
      <c r="AL135" s="118">
        <v>94</v>
      </c>
      <c r="AM135" s="119">
        <v>80.7</v>
      </c>
      <c r="AN135" s="118">
        <v>91</v>
      </c>
      <c r="AO135" s="118">
        <v>91</v>
      </c>
      <c r="AP135" s="118">
        <v>90</v>
      </c>
      <c r="AQ135" s="120" t="s">
        <v>113</v>
      </c>
      <c r="AR135" s="82"/>
      <c r="AS135" s="57">
        <f t="shared" si="31"/>
        <v>87</v>
      </c>
      <c r="AT135" s="26">
        <v>11</v>
      </c>
      <c r="AU135" s="107"/>
      <c r="AV135" s="107"/>
      <c r="AW135" s="26">
        <v>11</v>
      </c>
      <c r="AX135" s="107"/>
      <c r="AY135" s="107"/>
      <c r="AZ135" s="26">
        <v>11</v>
      </c>
      <c r="BA135" s="107"/>
      <c r="BB135" s="107"/>
    </row>
    <row r="136" spans="1:54">
      <c r="A136" s="50">
        <v>12</v>
      </c>
      <c r="B136" s="51" t="str">
        <f>'advisory roster'!B38</f>
        <v>MACABATO</v>
      </c>
      <c r="C136" s="53" t="str">
        <f>'advisory roster'!D38</f>
        <v>BAI KHALIQA ANISHA M.</v>
      </c>
      <c r="D136" s="48" t="s">
        <v>64</v>
      </c>
      <c r="E136" s="54">
        <f t="shared" si="35"/>
        <v>0</v>
      </c>
      <c r="F136" s="55">
        <f>'advisory roster'!Y38</f>
        <v>0</v>
      </c>
      <c r="G136" s="50">
        <f>'advisory roster'!F38</f>
        <v>0</v>
      </c>
      <c r="H136" s="26">
        <v>30</v>
      </c>
      <c r="I136" s="26">
        <v>12</v>
      </c>
      <c r="J136" s="118">
        <v>90</v>
      </c>
      <c r="K136" s="118">
        <v>85</v>
      </c>
      <c r="L136" s="118">
        <v>82</v>
      </c>
      <c r="M136" s="118">
        <v>82</v>
      </c>
      <c r="N136" s="118">
        <v>86</v>
      </c>
      <c r="O136" s="118">
        <v>89</v>
      </c>
      <c r="P136" s="119">
        <v>80.2</v>
      </c>
      <c r="Q136" s="118">
        <v>90</v>
      </c>
      <c r="R136" s="118">
        <v>86</v>
      </c>
      <c r="S136" s="118">
        <v>88</v>
      </c>
      <c r="T136" s="120" t="s">
        <v>113</v>
      </c>
      <c r="U136" s="82"/>
      <c r="V136" s="56">
        <f t="shared" si="33"/>
        <v>86</v>
      </c>
      <c r="W136" s="59">
        <f t="shared" si="28"/>
        <v>85.86</v>
      </c>
      <c r="X136" s="48" t="b">
        <f t="shared" si="34"/>
        <v>0</v>
      </c>
      <c r="Y136" s="48">
        <f>RANK(W136,($W$109:$W$122,$W$125:$W$144),0)</f>
        <v>16</v>
      </c>
      <c r="Z136" s="31"/>
      <c r="AB136" s="50">
        <v>12</v>
      </c>
      <c r="AC136" s="51" t="str">
        <f>'advisory roster'!B38</f>
        <v>MACABATO</v>
      </c>
      <c r="AD136" s="52">
        <f t="shared" si="32"/>
        <v>28</v>
      </c>
      <c r="AE136" s="52" t="s">
        <v>17</v>
      </c>
      <c r="AF136" s="53" t="str">
        <f>'advisory roster'!D38</f>
        <v>BAI KHALIQA ANISHA M.</v>
      </c>
      <c r="AG136" s="118">
        <v>90</v>
      </c>
      <c r="AH136" s="118">
        <v>85</v>
      </c>
      <c r="AI136" s="118">
        <v>82</v>
      </c>
      <c r="AJ136" s="118">
        <v>82</v>
      </c>
      <c r="AK136" s="118">
        <v>86</v>
      </c>
      <c r="AL136" s="118">
        <v>89</v>
      </c>
      <c r="AM136" s="119">
        <v>80.2</v>
      </c>
      <c r="AN136" s="118">
        <v>90</v>
      </c>
      <c r="AO136" s="118">
        <v>86</v>
      </c>
      <c r="AP136" s="118">
        <v>88</v>
      </c>
      <c r="AQ136" s="120" t="s">
        <v>113</v>
      </c>
      <c r="AR136" s="82"/>
      <c r="AS136" s="57">
        <f t="shared" si="31"/>
        <v>86</v>
      </c>
      <c r="AT136" s="26">
        <v>12</v>
      </c>
      <c r="AU136" s="107"/>
      <c r="AV136" s="107"/>
      <c r="AW136" s="26">
        <v>12</v>
      </c>
      <c r="AX136" s="107"/>
      <c r="AY136" s="107"/>
      <c r="AZ136" s="26">
        <v>12</v>
      </c>
      <c r="BA136" s="107"/>
      <c r="BB136" s="107"/>
    </row>
    <row r="137" spans="1:54">
      <c r="A137" s="50">
        <v>13</v>
      </c>
      <c r="B137" s="51" t="str">
        <f>'advisory roster'!B39</f>
        <v>MANGOMPIA</v>
      </c>
      <c r="C137" s="53" t="str">
        <f>'advisory roster'!D39</f>
        <v>HAFSHA JUNNAYAH L..</v>
      </c>
      <c r="D137" s="48" t="s">
        <v>64</v>
      </c>
      <c r="E137" s="54">
        <f t="shared" si="35"/>
        <v>0</v>
      </c>
      <c r="F137" s="55">
        <f>'advisory roster'!Y39</f>
        <v>0</v>
      </c>
      <c r="G137" s="50">
        <f>'advisory roster'!F39</f>
        <v>0</v>
      </c>
      <c r="H137" s="26">
        <v>31</v>
      </c>
      <c r="I137" s="26">
        <v>13</v>
      </c>
      <c r="J137" s="118">
        <v>89</v>
      </c>
      <c r="K137" s="118">
        <v>82</v>
      </c>
      <c r="L137" s="118">
        <v>79</v>
      </c>
      <c r="M137" s="118">
        <v>81</v>
      </c>
      <c r="N137" s="118">
        <v>83</v>
      </c>
      <c r="O137" s="118">
        <v>88</v>
      </c>
      <c r="P137" s="119">
        <v>76.7</v>
      </c>
      <c r="Q137" s="118">
        <v>88</v>
      </c>
      <c r="R137" s="118">
        <v>84</v>
      </c>
      <c r="S137" s="118">
        <v>89</v>
      </c>
      <c r="T137" s="120" t="s">
        <v>113</v>
      </c>
      <c r="U137" s="82"/>
      <c r="V137" s="56">
        <f t="shared" si="33"/>
        <v>84</v>
      </c>
      <c r="W137" s="59">
        <f t="shared" si="28"/>
        <v>84.05</v>
      </c>
      <c r="X137" s="48" t="b">
        <f t="shared" si="34"/>
        <v>0</v>
      </c>
      <c r="Y137" s="48">
        <f>RANK(W137,($W$109:$W$122,$W$125:$W$144),0)</f>
        <v>26</v>
      </c>
      <c r="Z137" s="31"/>
      <c r="AB137" s="50">
        <v>13</v>
      </c>
      <c r="AC137" s="51" t="str">
        <f>'advisory roster'!B39</f>
        <v>MANGOMPIA</v>
      </c>
      <c r="AD137" s="52">
        <f t="shared" si="32"/>
        <v>29</v>
      </c>
      <c r="AE137" s="52" t="s">
        <v>17</v>
      </c>
      <c r="AF137" s="53" t="str">
        <f>'advisory roster'!D39</f>
        <v>HAFSHA JUNNAYAH L..</v>
      </c>
      <c r="AG137" s="118">
        <v>89</v>
      </c>
      <c r="AH137" s="118">
        <v>82</v>
      </c>
      <c r="AI137" s="118">
        <v>79</v>
      </c>
      <c r="AJ137" s="118">
        <v>81</v>
      </c>
      <c r="AK137" s="118">
        <v>83</v>
      </c>
      <c r="AL137" s="118">
        <v>88</v>
      </c>
      <c r="AM137" s="119">
        <v>76.7</v>
      </c>
      <c r="AN137" s="118">
        <v>88</v>
      </c>
      <c r="AO137" s="118">
        <v>84</v>
      </c>
      <c r="AP137" s="118">
        <v>89</v>
      </c>
      <c r="AQ137" s="120" t="s">
        <v>113</v>
      </c>
      <c r="AR137" s="82"/>
      <c r="AS137" s="57">
        <f t="shared" si="31"/>
        <v>84</v>
      </c>
      <c r="AT137" s="26">
        <v>13</v>
      </c>
      <c r="AU137" s="107"/>
      <c r="AV137" s="107"/>
      <c r="AW137" s="26">
        <v>13</v>
      </c>
      <c r="AX137" s="107"/>
      <c r="AY137" s="107"/>
      <c r="AZ137" s="26">
        <v>13</v>
      </c>
      <c r="BA137" s="107"/>
      <c r="BB137" s="107"/>
    </row>
    <row r="138" spans="1:54">
      <c r="A138" s="50">
        <v>14</v>
      </c>
      <c r="B138" s="51" t="str">
        <f>'advisory roster'!B40</f>
        <v>MENDOZA</v>
      </c>
      <c r="C138" s="53" t="str">
        <f>'advisory roster'!D40</f>
        <v>ELLA JOAN P.</v>
      </c>
      <c r="D138" s="48" t="s">
        <v>64</v>
      </c>
      <c r="E138" s="54">
        <f t="shared" si="35"/>
        <v>0</v>
      </c>
      <c r="F138" s="55">
        <f>'advisory roster'!Y40</f>
        <v>0</v>
      </c>
      <c r="G138" s="50">
        <f>'advisory roster'!F40</f>
        <v>0</v>
      </c>
      <c r="H138" s="26">
        <v>32</v>
      </c>
      <c r="I138" s="26">
        <v>14</v>
      </c>
      <c r="J138" s="118">
        <v>91</v>
      </c>
      <c r="K138" s="118">
        <v>90</v>
      </c>
      <c r="L138" s="118">
        <v>84</v>
      </c>
      <c r="M138" s="118">
        <v>87</v>
      </c>
      <c r="N138" s="118">
        <v>86</v>
      </c>
      <c r="O138" s="118">
        <v>93</v>
      </c>
      <c r="P138" s="119">
        <v>82.7</v>
      </c>
      <c r="Q138" s="118">
        <v>86</v>
      </c>
      <c r="R138" s="118">
        <v>91</v>
      </c>
      <c r="S138" s="118">
        <v>94</v>
      </c>
      <c r="T138" s="120" t="s">
        <v>113</v>
      </c>
      <c r="U138" s="82"/>
      <c r="V138" s="56">
        <f t="shared" si="33"/>
        <v>88</v>
      </c>
      <c r="W138" s="59">
        <f t="shared" si="28"/>
        <v>88.36</v>
      </c>
      <c r="X138" s="48" t="b">
        <f t="shared" si="34"/>
        <v>0</v>
      </c>
      <c r="Y138" s="48">
        <f>RANK(W138,($W$109:$W$122,$W$125:$W$144),0)</f>
        <v>7</v>
      </c>
      <c r="Z138" s="31"/>
      <c r="AB138" s="50">
        <v>14</v>
      </c>
      <c r="AC138" s="51" t="str">
        <f>'advisory roster'!B40</f>
        <v>MENDOZA</v>
      </c>
      <c r="AD138" s="52">
        <f t="shared" si="32"/>
        <v>30</v>
      </c>
      <c r="AE138" s="52" t="s">
        <v>17</v>
      </c>
      <c r="AF138" s="53" t="str">
        <f>'advisory roster'!D40</f>
        <v>ELLA JOAN P.</v>
      </c>
      <c r="AG138" s="118">
        <v>91</v>
      </c>
      <c r="AH138" s="118">
        <v>90</v>
      </c>
      <c r="AI138" s="118">
        <v>84</v>
      </c>
      <c r="AJ138" s="118">
        <v>87</v>
      </c>
      <c r="AK138" s="118">
        <v>86</v>
      </c>
      <c r="AL138" s="118">
        <v>93</v>
      </c>
      <c r="AM138" s="119">
        <v>82.7</v>
      </c>
      <c r="AN138" s="118">
        <v>86</v>
      </c>
      <c r="AO138" s="118">
        <v>91</v>
      </c>
      <c r="AP138" s="118">
        <v>94</v>
      </c>
      <c r="AQ138" s="120" t="s">
        <v>113</v>
      </c>
      <c r="AR138" s="82"/>
      <c r="AS138" s="57">
        <f t="shared" si="31"/>
        <v>88</v>
      </c>
      <c r="AT138" s="26">
        <v>14</v>
      </c>
      <c r="AU138" s="107"/>
      <c r="AV138" s="107"/>
      <c r="AW138" s="26">
        <v>14</v>
      </c>
      <c r="AX138" s="107"/>
      <c r="AY138" s="107"/>
      <c r="AZ138" s="26">
        <v>14</v>
      </c>
      <c r="BA138" s="107"/>
      <c r="BB138" s="107"/>
    </row>
    <row r="139" spans="1:54">
      <c r="A139" s="50">
        <v>15</v>
      </c>
      <c r="B139" s="51" t="str">
        <f>'advisory roster'!B41</f>
        <v>PANES</v>
      </c>
      <c r="C139" s="53" t="str">
        <f>'advisory roster'!D41</f>
        <v>DANIELLE GRACIA D.</v>
      </c>
      <c r="D139" s="48" t="s">
        <v>64</v>
      </c>
      <c r="E139" s="54">
        <f t="shared" si="35"/>
        <v>0</v>
      </c>
      <c r="F139" s="55">
        <f>'advisory roster'!Y41</f>
        <v>0</v>
      </c>
      <c r="G139" s="50">
        <f>'advisory roster'!F41</f>
        <v>0</v>
      </c>
      <c r="H139" s="26">
        <v>33</v>
      </c>
      <c r="I139" s="26">
        <v>15</v>
      </c>
      <c r="J139" s="118">
        <v>96</v>
      </c>
      <c r="K139" s="118">
        <v>89</v>
      </c>
      <c r="L139" s="118">
        <v>94</v>
      </c>
      <c r="M139" s="118">
        <v>99</v>
      </c>
      <c r="N139" s="118">
        <v>95</v>
      </c>
      <c r="O139" s="118">
        <v>97</v>
      </c>
      <c r="P139" s="119">
        <v>97</v>
      </c>
      <c r="Q139" s="118">
        <v>98</v>
      </c>
      <c r="R139" s="118">
        <v>92</v>
      </c>
      <c r="S139" s="118">
        <v>96</v>
      </c>
      <c r="T139" s="120" t="s">
        <v>113</v>
      </c>
      <c r="U139" s="82"/>
      <c r="V139" s="56">
        <f t="shared" si="33"/>
        <v>95</v>
      </c>
      <c r="W139" s="59">
        <f t="shared" si="28"/>
        <v>95.62</v>
      </c>
      <c r="X139" s="48" t="str">
        <f t="shared" si="34"/>
        <v>1st Honor</v>
      </c>
      <c r="Y139" s="48">
        <f>RANK(W139,($W$109:$W$122,$W$125:$W$144),0)</f>
        <v>1</v>
      </c>
      <c r="Z139" s="31"/>
      <c r="AB139" s="50">
        <v>15</v>
      </c>
      <c r="AC139" s="51" t="str">
        <f>'advisory roster'!B41</f>
        <v>PANES</v>
      </c>
      <c r="AD139" s="52">
        <f t="shared" si="32"/>
        <v>31</v>
      </c>
      <c r="AE139" s="52" t="s">
        <v>17</v>
      </c>
      <c r="AF139" s="53" t="str">
        <f>'advisory roster'!D41</f>
        <v>DANIELLE GRACIA D.</v>
      </c>
      <c r="AG139" s="118">
        <v>96</v>
      </c>
      <c r="AH139" s="118">
        <v>89</v>
      </c>
      <c r="AI139" s="118">
        <v>94</v>
      </c>
      <c r="AJ139" s="118">
        <v>99</v>
      </c>
      <c r="AK139" s="118">
        <v>95</v>
      </c>
      <c r="AL139" s="118">
        <v>97</v>
      </c>
      <c r="AM139" s="119">
        <v>97</v>
      </c>
      <c r="AN139" s="118">
        <v>98</v>
      </c>
      <c r="AO139" s="118">
        <v>92</v>
      </c>
      <c r="AP139" s="118">
        <v>96</v>
      </c>
      <c r="AQ139" s="120" t="s">
        <v>113</v>
      </c>
      <c r="AR139" s="82"/>
      <c r="AS139" s="57">
        <f t="shared" si="31"/>
        <v>95</v>
      </c>
      <c r="AT139" s="26">
        <v>15</v>
      </c>
      <c r="AU139" s="107"/>
      <c r="AV139" s="107"/>
      <c r="AW139" s="26">
        <v>15</v>
      </c>
      <c r="AX139" s="107"/>
      <c r="AY139" s="107"/>
      <c r="AZ139" s="26">
        <v>15</v>
      </c>
      <c r="BA139" s="107"/>
      <c r="BB139" s="107"/>
    </row>
    <row r="140" spans="1:54">
      <c r="A140" s="50">
        <v>16</v>
      </c>
      <c r="B140" s="51" t="str">
        <f>'advisory roster'!B42</f>
        <v>PO</v>
      </c>
      <c r="C140" s="53" t="str">
        <f>'advisory roster'!D42</f>
        <v>KIMBERLY CLAIR C.</v>
      </c>
      <c r="D140" s="48" t="s">
        <v>64</v>
      </c>
      <c r="E140" s="54">
        <f t="shared" si="35"/>
        <v>0</v>
      </c>
      <c r="F140" s="55">
        <f>'advisory roster'!Y42</f>
        <v>0</v>
      </c>
      <c r="G140" s="50">
        <f>'advisory roster'!F42</f>
        <v>0</v>
      </c>
      <c r="H140" s="26">
        <v>34</v>
      </c>
      <c r="I140" s="26">
        <v>16</v>
      </c>
      <c r="J140" s="118">
        <v>90</v>
      </c>
      <c r="K140" s="118">
        <v>82</v>
      </c>
      <c r="L140" s="118">
        <v>80</v>
      </c>
      <c r="M140" s="118">
        <v>83</v>
      </c>
      <c r="N140" s="118">
        <v>86</v>
      </c>
      <c r="O140" s="118">
        <v>94</v>
      </c>
      <c r="P140" s="119">
        <v>80.7</v>
      </c>
      <c r="Q140" s="118">
        <v>91</v>
      </c>
      <c r="R140" s="118">
        <v>91</v>
      </c>
      <c r="S140" s="118">
        <v>90</v>
      </c>
      <c r="T140" s="120" t="s">
        <v>113</v>
      </c>
      <c r="U140" s="82"/>
      <c r="V140" s="56">
        <f t="shared" si="33"/>
        <v>87</v>
      </c>
      <c r="W140" s="59">
        <f t="shared" si="28"/>
        <v>86.67</v>
      </c>
      <c r="X140" s="48" t="b">
        <f t="shared" si="34"/>
        <v>0</v>
      </c>
      <c r="Y140" s="48">
        <f>RANK(W140,($W$109:$W$122,$W$125:$W$144),0)</f>
        <v>12</v>
      </c>
      <c r="Z140" s="31"/>
      <c r="AB140" s="50">
        <v>16</v>
      </c>
      <c r="AC140" s="51" t="str">
        <f>'advisory roster'!B42</f>
        <v>PO</v>
      </c>
      <c r="AD140" s="52">
        <f t="shared" si="32"/>
        <v>32</v>
      </c>
      <c r="AE140" s="52" t="s">
        <v>17</v>
      </c>
      <c r="AF140" s="53" t="str">
        <f>'advisory roster'!D42</f>
        <v>KIMBERLY CLAIR C.</v>
      </c>
      <c r="AG140" s="118">
        <v>90</v>
      </c>
      <c r="AH140" s="118">
        <v>82</v>
      </c>
      <c r="AI140" s="118">
        <v>80</v>
      </c>
      <c r="AJ140" s="118">
        <v>83</v>
      </c>
      <c r="AK140" s="118">
        <v>86</v>
      </c>
      <c r="AL140" s="118">
        <v>94</v>
      </c>
      <c r="AM140" s="119">
        <v>80.7</v>
      </c>
      <c r="AN140" s="118">
        <v>91</v>
      </c>
      <c r="AO140" s="118">
        <v>91</v>
      </c>
      <c r="AP140" s="118">
        <v>90</v>
      </c>
      <c r="AQ140" s="120" t="s">
        <v>113</v>
      </c>
      <c r="AR140" s="82"/>
      <c r="AS140" s="57">
        <f t="shared" si="31"/>
        <v>87</v>
      </c>
      <c r="AT140" s="26">
        <v>16</v>
      </c>
      <c r="AU140" s="107"/>
      <c r="AV140" s="107"/>
      <c r="AW140" s="26">
        <v>16</v>
      </c>
      <c r="AX140" s="107"/>
      <c r="AY140" s="107"/>
      <c r="AZ140" s="26">
        <v>16</v>
      </c>
      <c r="BA140" s="107"/>
      <c r="BB140" s="107"/>
    </row>
    <row r="141" spans="1:54">
      <c r="A141" s="50">
        <v>17</v>
      </c>
      <c r="B141" s="51" t="str">
        <f>'advisory roster'!B43</f>
        <v>SAGUINDANG</v>
      </c>
      <c r="C141" s="53" t="str">
        <f>'advisory roster'!D43</f>
        <v>ZAYNIN</v>
      </c>
      <c r="D141" s="48" t="s">
        <v>64</v>
      </c>
      <c r="E141" s="54">
        <f t="shared" si="35"/>
        <v>0</v>
      </c>
      <c r="F141" s="55">
        <f>'advisory roster'!Y43</f>
        <v>0</v>
      </c>
      <c r="G141" s="50">
        <f>'advisory roster'!F43</f>
        <v>0</v>
      </c>
      <c r="H141" s="26">
        <v>35</v>
      </c>
      <c r="I141" s="26">
        <v>17</v>
      </c>
      <c r="J141" s="118">
        <v>89</v>
      </c>
      <c r="K141" s="118">
        <v>85</v>
      </c>
      <c r="L141" s="118">
        <v>82</v>
      </c>
      <c r="M141" s="118">
        <v>85</v>
      </c>
      <c r="N141" s="118">
        <v>75</v>
      </c>
      <c r="O141" s="118">
        <v>92</v>
      </c>
      <c r="P141" s="119">
        <v>80.400000000000006</v>
      </c>
      <c r="Q141" s="118">
        <v>93</v>
      </c>
      <c r="R141" s="118">
        <v>89</v>
      </c>
      <c r="S141" s="118">
        <v>91</v>
      </c>
      <c r="T141" s="120" t="s">
        <v>113</v>
      </c>
      <c r="U141" s="82"/>
      <c r="V141" s="56">
        <f t="shared" si="33"/>
        <v>86</v>
      </c>
      <c r="W141" s="59">
        <f t="shared" si="28"/>
        <v>85.42</v>
      </c>
      <c r="X141" s="48" t="b">
        <f t="shared" si="34"/>
        <v>0</v>
      </c>
      <c r="Y141" s="48">
        <f>RANK(W141,($W$109:$W$122,$W$125:$W$144),0)</f>
        <v>19</v>
      </c>
      <c r="Z141" s="31"/>
      <c r="AB141" s="50">
        <v>17</v>
      </c>
      <c r="AC141" s="51" t="str">
        <f>'advisory roster'!B43</f>
        <v>SAGUINDANG</v>
      </c>
      <c r="AD141" s="52">
        <f t="shared" si="32"/>
        <v>33</v>
      </c>
      <c r="AE141" s="52" t="s">
        <v>17</v>
      </c>
      <c r="AF141" s="53" t="str">
        <f>'advisory roster'!D43</f>
        <v>ZAYNIN</v>
      </c>
      <c r="AG141" s="118">
        <v>89</v>
      </c>
      <c r="AH141" s="118">
        <v>85</v>
      </c>
      <c r="AI141" s="118">
        <v>82</v>
      </c>
      <c r="AJ141" s="118">
        <v>85</v>
      </c>
      <c r="AK141" s="118">
        <v>75</v>
      </c>
      <c r="AL141" s="118">
        <v>92</v>
      </c>
      <c r="AM141" s="119">
        <v>80.400000000000006</v>
      </c>
      <c r="AN141" s="118">
        <v>93</v>
      </c>
      <c r="AO141" s="118">
        <v>89</v>
      </c>
      <c r="AP141" s="118">
        <v>91</v>
      </c>
      <c r="AQ141" s="120" t="s">
        <v>113</v>
      </c>
      <c r="AR141" s="82"/>
      <c r="AS141" s="57">
        <f t="shared" si="31"/>
        <v>86</v>
      </c>
      <c r="AT141" s="26">
        <v>17</v>
      </c>
      <c r="AU141" s="107"/>
      <c r="AV141" s="107"/>
      <c r="AW141" s="26">
        <v>17</v>
      </c>
      <c r="AX141" s="107"/>
      <c r="AY141" s="107"/>
      <c r="AZ141" s="26">
        <v>17</v>
      </c>
      <c r="BA141" s="107"/>
      <c r="BB141" s="107"/>
    </row>
    <row r="142" spans="1:54">
      <c r="A142" s="50">
        <v>18</v>
      </c>
      <c r="B142" s="51" t="str">
        <f>'advisory roster'!B44</f>
        <v>SASAM</v>
      </c>
      <c r="C142" s="53" t="str">
        <f>'advisory roster'!D44</f>
        <v>JESSICA AIRA</v>
      </c>
      <c r="D142" s="48" t="s">
        <v>64</v>
      </c>
      <c r="E142" s="54">
        <f t="shared" si="35"/>
        <v>0</v>
      </c>
      <c r="F142" s="55">
        <f>'advisory roster'!Y44</f>
        <v>0</v>
      </c>
      <c r="G142" s="50">
        <f>'advisory roster'!F44</f>
        <v>0</v>
      </c>
      <c r="H142" s="26">
        <v>36</v>
      </c>
      <c r="I142" s="26">
        <v>18</v>
      </c>
      <c r="J142" s="118">
        <v>88</v>
      </c>
      <c r="K142" s="118">
        <v>79</v>
      </c>
      <c r="L142" s="118">
        <v>78</v>
      </c>
      <c r="M142" s="118">
        <v>82</v>
      </c>
      <c r="N142" s="118">
        <v>84</v>
      </c>
      <c r="O142" s="118">
        <v>86</v>
      </c>
      <c r="P142" s="119">
        <v>81.8</v>
      </c>
      <c r="Q142" s="118">
        <v>93</v>
      </c>
      <c r="R142" s="118">
        <v>88</v>
      </c>
      <c r="S142" s="118">
        <v>92</v>
      </c>
      <c r="T142" s="120" t="s">
        <v>113</v>
      </c>
      <c r="U142" s="82"/>
      <c r="V142" s="56">
        <f t="shared" si="33"/>
        <v>85</v>
      </c>
      <c r="W142" s="59">
        <f t="shared" si="28"/>
        <v>85.06</v>
      </c>
      <c r="X142" s="48" t="b">
        <f t="shared" si="34"/>
        <v>0</v>
      </c>
      <c r="Y142" s="48">
        <f>RANK(W142,($W$109:$W$122,$W$125:$W$144),0)</f>
        <v>22</v>
      </c>
      <c r="Z142" s="31"/>
      <c r="AB142" s="50">
        <v>18</v>
      </c>
      <c r="AC142" s="51" t="str">
        <f>'advisory roster'!B44</f>
        <v>SASAM</v>
      </c>
      <c r="AD142" s="52">
        <f t="shared" si="32"/>
        <v>34</v>
      </c>
      <c r="AE142" s="52" t="s">
        <v>17</v>
      </c>
      <c r="AF142" s="53" t="str">
        <f>'advisory roster'!D44</f>
        <v>JESSICA AIRA</v>
      </c>
      <c r="AG142" s="118">
        <v>88</v>
      </c>
      <c r="AH142" s="118">
        <v>79</v>
      </c>
      <c r="AI142" s="118">
        <v>78</v>
      </c>
      <c r="AJ142" s="118">
        <v>82</v>
      </c>
      <c r="AK142" s="118">
        <v>84</v>
      </c>
      <c r="AL142" s="118">
        <v>86</v>
      </c>
      <c r="AM142" s="119">
        <v>81.8</v>
      </c>
      <c r="AN142" s="118">
        <v>93</v>
      </c>
      <c r="AO142" s="118">
        <v>88</v>
      </c>
      <c r="AP142" s="118">
        <v>92</v>
      </c>
      <c r="AQ142" s="120" t="s">
        <v>113</v>
      </c>
      <c r="AR142" s="82"/>
      <c r="AS142" s="57">
        <f t="shared" si="31"/>
        <v>85</v>
      </c>
      <c r="AT142" s="26">
        <v>18</v>
      </c>
      <c r="AU142" s="107"/>
      <c r="AV142" s="107"/>
      <c r="AW142" s="26">
        <v>18</v>
      </c>
      <c r="AX142" s="107"/>
      <c r="AY142" s="107"/>
      <c r="AZ142" s="26">
        <v>18</v>
      </c>
      <c r="BA142" s="107"/>
      <c r="BB142" s="107"/>
    </row>
    <row r="143" spans="1:54">
      <c r="A143" s="50">
        <v>19</v>
      </c>
      <c r="B143" s="51" t="str">
        <f>'advisory roster'!B45</f>
        <v>SINAHON</v>
      </c>
      <c r="C143" s="53" t="str">
        <f>'advisory roster'!D45</f>
        <v>SANDRA CLAIRE D.</v>
      </c>
      <c r="D143" s="48" t="s">
        <v>64</v>
      </c>
      <c r="E143" s="54">
        <f t="shared" si="35"/>
        <v>0</v>
      </c>
      <c r="F143" s="55">
        <f>'advisory roster'!Y45</f>
        <v>0</v>
      </c>
      <c r="G143" s="50">
        <f>'advisory roster'!F45</f>
        <v>0</v>
      </c>
      <c r="H143" s="26">
        <v>37</v>
      </c>
      <c r="I143" s="26">
        <v>19</v>
      </c>
      <c r="J143" s="118">
        <v>89</v>
      </c>
      <c r="K143" s="118">
        <v>85</v>
      </c>
      <c r="L143" s="118">
        <v>82</v>
      </c>
      <c r="M143" s="118">
        <v>85</v>
      </c>
      <c r="N143" s="118">
        <v>75</v>
      </c>
      <c r="O143" s="118">
        <v>92</v>
      </c>
      <c r="P143" s="119">
        <v>80.400000000000006</v>
      </c>
      <c r="Q143" s="118">
        <v>93</v>
      </c>
      <c r="R143" s="118">
        <v>89</v>
      </c>
      <c r="S143" s="118">
        <v>91</v>
      </c>
      <c r="T143" s="120" t="s">
        <v>113</v>
      </c>
      <c r="U143" s="82"/>
      <c r="V143" s="56">
        <f t="shared" si="33"/>
        <v>86</v>
      </c>
      <c r="W143" s="59">
        <f t="shared" si="28"/>
        <v>85.42</v>
      </c>
      <c r="X143" s="48" t="b">
        <f t="shared" si="34"/>
        <v>0</v>
      </c>
      <c r="Y143" s="48">
        <f>RANK(W143,($W$109:$W$122,$W$125:$W$144),0)</f>
        <v>19</v>
      </c>
      <c r="Z143" s="31"/>
      <c r="AB143" s="50">
        <v>19</v>
      </c>
      <c r="AC143" s="51" t="str">
        <f>'advisory roster'!B45</f>
        <v>SINAHON</v>
      </c>
      <c r="AD143" s="52">
        <f t="shared" si="32"/>
        <v>35</v>
      </c>
      <c r="AE143" s="52" t="s">
        <v>17</v>
      </c>
      <c r="AF143" s="53" t="str">
        <f>'advisory roster'!D45</f>
        <v>SANDRA CLAIRE D.</v>
      </c>
      <c r="AG143" s="118">
        <v>89</v>
      </c>
      <c r="AH143" s="118">
        <v>85</v>
      </c>
      <c r="AI143" s="118">
        <v>82</v>
      </c>
      <c r="AJ143" s="118">
        <v>85</v>
      </c>
      <c r="AK143" s="118">
        <v>75</v>
      </c>
      <c r="AL143" s="118">
        <v>92</v>
      </c>
      <c r="AM143" s="119">
        <v>80.400000000000006</v>
      </c>
      <c r="AN143" s="118">
        <v>93</v>
      </c>
      <c r="AO143" s="118">
        <v>89</v>
      </c>
      <c r="AP143" s="118">
        <v>91</v>
      </c>
      <c r="AQ143" s="120" t="s">
        <v>113</v>
      </c>
      <c r="AR143" s="82"/>
      <c r="AS143" s="57">
        <f t="shared" si="31"/>
        <v>86</v>
      </c>
      <c r="AT143" s="26">
        <v>19</v>
      </c>
      <c r="AU143" s="107"/>
      <c r="AV143" s="107"/>
      <c r="AW143" s="26">
        <v>19</v>
      </c>
      <c r="AX143" s="107"/>
      <c r="AY143" s="107"/>
      <c r="AZ143" s="26">
        <v>19</v>
      </c>
      <c r="BA143" s="107"/>
      <c r="BB143" s="107"/>
    </row>
    <row r="144" spans="1:54">
      <c r="A144" s="50">
        <v>20</v>
      </c>
      <c r="B144" s="51" t="str">
        <f>'advisory roster'!B46</f>
        <v>VILLARUZ</v>
      </c>
      <c r="C144" s="53" t="str">
        <f>'advisory roster'!D46</f>
        <v>JERALDINE MAE A.</v>
      </c>
      <c r="D144" s="48" t="s">
        <v>64</v>
      </c>
      <c r="E144" s="54">
        <f t="shared" si="35"/>
        <v>0</v>
      </c>
      <c r="F144" s="55">
        <f>'advisory roster'!Y46</f>
        <v>0</v>
      </c>
      <c r="G144" s="50">
        <f>'advisory roster'!F46</f>
        <v>0</v>
      </c>
      <c r="H144" s="26">
        <v>38</v>
      </c>
      <c r="I144" s="26">
        <v>20</v>
      </c>
      <c r="J144" s="118">
        <v>88</v>
      </c>
      <c r="K144" s="118">
        <v>79</v>
      </c>
      <c r="L144" s="118">
        <v>78</v>
      </c>
      <c r="M144" s="118">
        <v>82</v>
      </c>
      <c r="N144" s="118">
        <v>84</v>
      </c>
      <c r="O144" s="118">
        <v>86</v>
      </c>
      <c r="P144" s="119">
        <v>81.8</v>
      </c>
      <c r="Q144" s="118">
        <v>93</v>
      </c>
      <c r="R144" s="118">
        <v>88</v>
      </c>
      <c r="S144" s="118">
        <v>92</v>
      </c>
      <c r="T144" s="120" t="s">
        <v>113</v>
      </c>
      <c r="U144" s="82"/>
      <c r="V144" s="56">
        <f t="shared" si="33"/>
        <v>85</v>
      </c>
      <c r="W144" s="59">
        <f t="shared" si="28"/>
        <v>85.06</v>
      </c>
      <c r="X144" s="48" t="b">
        <f t="shared" si="34"/>
        <v>0</v>
      </c>
      <c r="Y144" s="48">
        <f>RANK(W144,($W$109:$W$122,$W$125:$W$144),0)</f>
        <v>22</v>
      </c>
      <c r="Z144" s="31"/>
      <c r="AB144" s="50">
        <v>20</v>
      </c>
      <c r="AC144" s="51" t="str">
        <f>'advisory roster'!B46</f>
        <v>VILLARUZ</v>
      </c>
      <c r="AD144" s="52">
        <f t="shared" si="32"/>
        <v>36</v>
      </c>
      <c r="AE144" s="52" t="s">
        <v>17</v>
      </c>
      <c r="AF144" s="53" t="str">
        <f>'advisory roster'!D46</f>
        <v>JERALDINE MAE A.</v>
      </c>
      <c r="AG144" s="118">
        <v>88</v>
      </c>
      <c r="AH144" s="118">
        <v>79</v>
      </c>
      <c r="AI144" s="118">
        <v>78</v>
      </c>
      <c r="AJ144" s="118">
        <v>82</v>
      </c>
      <c r="AK144" s="118">
        <v>84</v>
      </c>
      <c r="AL144" s="118">
        <v>86</v>
      </c>
      <c r="AM144" s="119">
        <v>81.8</v>
      </c>
      <c r="AN144" s="118">
        <v>93</v>
      </c>
      <c r="AO144" s="118">
        <v>88</v>
      </c>
      <c r="AP144" s="118">
        <v>92</v>
      </c>
      <c r="AQ144" s="120" t="s">
        <v>113</v>
      </c>
      <c r="AR144" s="82"/>
      <c r="AS144" s="57">
        <f t="shared" si="31"/>
        <v>85</v>
      </c>
      <c r="AT144" s="26">
        <v>20</v>
      </c>
      <c r="AU144" s="107"/>
      <c r="AV144" s="107"/>
      <c r="AW144" s="26">
        <v>20</v>
      </c>
      <c r="AX144" s="107"/>
      <c r="AY144" s="107"/>
      <c r="AZ144" s="26">
        <v>20</v>
      </c>
      <c r="BA144" s="107"/>
      <c r="BB144" s="107"/>
    </row>
    <row r="151" spans="1:54" ht="18.75">
      <c r="A151" s="179" t="s">
        <v>80</v>
      </c>
      <c r="B151" s="179"/>
      <c r="C151" s="179"/>
      <c r="D151" s="179"/>
      <c r="E151" s="179"/>
      <c r="F151" s="179"/>
      <c r="G151" s="179"/>
      <c r="J151" s="179" t="s">
        <v>35</v>
      </c>
      <c r="K151" s="179"/>
      <c r="L151" s="179"/>
      <c r="M151" s="179"/>
      <c r="N151" s="179"/>
      <c r="O151" s="179"/>
      <c r="P151" s="179"/>
      <c r="Q151" s="179"/>
      <c r="R151" s="179"/>
      <c r="S151" s="179"/>
      <c r="T151" s="179"/>
      <c r="U151" s="179"/>
      <c r="V151" s="179"/>
      <c r="W151" s="179"/>
      <c r="X151" s="179"/>
      <c r="Y151" s="25"/>
      <c r="Z151" s="100"/>
      <c r="AB151" s="185" t="s">
        <v>36</v>
      </c>
      <c r="AC151" s="185"/>
      <c r="AD151" s="185"/>
      <c r="AE151" s="185"/>
      <c r="AF151" s="185"/>
      <c r="AG151" s="185"/>
      <c r="AH151" s="185"/>
      <c r="AI151" s="185"/>
      <c r="AJ151" s="185"/>
      <c r="AK151" s="185"/>
      <c r="AL151" s="185"/>
      <c r="AM151" s="185"/>
      <c r="AN151" s="185"/>
      <c r="AO151" s="185"/>
      <c r="AP151" s="185"/>
      <c r="AQ151" s="185"/>
      <c r="AR151" s="185"/>
      <c r="AS151" s="185"/>
    </row>
    <row r="152" spans="1:54" ht="18.75">
      <c r="A152" s="28"/>
      <c r="C152" s="27"/>
      <c r="AB152" s="185" t="s">
        <v>37</v>
      </c>
      <c r="AC152" s="185"/>
      <c r="AD152" s="185"/>
      <c r="AE152" s="185"/>
      <c r="AF152" s="185"/>
      <c r="AG152" s="185"/>
      <c r="AH152" s="185"/>
      <c r="AI152" s="185"/>
      <c r="AJ152" s="185"/>
      <c r="AK152" s="185"/>
      <c r="AL152" s="185"/>
      <c r="AM152" s="185"/>
      <c r="AN152" s="185"/>
      <c r="AO152" s="185"/>
      <c r="AP152" s="185"/>
      <c r="AQ152" s="185"/>
      <c r="AR152" s="185"/>
      <c r="AS152" s="185"/>
    </row>
    <row r="153" spans="1:54" ht="15.75">
      <c r="B153" s="29" t="s">
        <v>38</v>
      </c>
      <c r="C153" s="30" t="str">
        <f>'advisory roster'!B1</f>
        <v>Fourth</v>
      </c>
      <c r="D153" s="180" t="str">
        <f>'advisory roster'!E1</f>
        <v>Laser</v>
      </c>
      <c r="E153" s="180"/>
      <c r="F153" s="30"/>
      <c r="G153" s="29" t="str">
        <f>G103</f>
        <v>Mrs. Alma Gloria L. Silva</v>
      </c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2"/>
      <c r="W153" s="33"/>
      <c r="AB153" s="186" t="s">
        <v>39</v>
      </c>
      <c r="AC153" s="186"/>
      <c r="AD153" s="186"/>
      <c r="AE153" s="186"/>
      <c r="AF153" s="186"/>
      <c r="AG153" s="186"/>
      <c r="AH153" s="186"/>
      <c r="AI153" s="186"/>
      <c r="AJ153" s="186"/>
      <c r="AK153" s="186"/>
      <c r="AL153" s="186"/>
      <c r="AM153" s="186"/>
      <c r="AN153" s="186"/>
      <c r="AO153" s="186"/>
      <c r="AP153" s="186"/>
      <c r="AQ153" s="186"/>
      <c r="AR153" s="186"/>
      <c r="AS153" s="186"/>
    </row>
    <row r="154" spans="1:54" ht="15.75">
      <c r="A154" s="34"/>
      <c r="B154" s="34" t="s">
        <v>40</v>
      </c>
      <c r="C154" s="34" t="s">
        <v>41</v>
      </c>
      <c r="D154" s="181" t="s">
        <v>42</v>
      </c>
      <c r="E154" s="181"/>
      <c r="F154" s="34"/>
      <c r="G154" s="34" t="s">
        <v>43</v>
      </c>
      <c r="H154" s="34"/>
      <c r="J154" s="35" t="s">
        <v>44</v>
      </c>
      <c r="K154" s="36"/>
      <c r="L154" s="37"/>
      <c r="M154" s="34"/>
      <c r="N154" s="38" t="s">
        <v>71</v>
      </c>
      <c r="V154" s="39" t="s">
        <v>46</v>
      </c>
      <c r="W154" s="26"/>
      <c r="X154" s="38" t="str">
        <f>X4</f>
        <v>Fourth</v>
      </c>
      <c r="Y154" s="38"/>
      <c r="Z154" s="102"/>
      <c r="AA154" s="34"/>
      <c r="AB154" s="184" t="e">
        <f>AB4</f>
        <v>#VALUE!</v>
      </c>
      <c r="AC154" s="184"/>
      <c r="AD154" s="184"/>
      <c r="AE154" s="184"/>
      <c r="AF154" s="184"/>
      <c r="AG154" s="184"/>
      <c r="AH154" s="184"/>
      <c r="AI154" s="184"/>
      <c r="AJ154" s="184"/>
      <c r="AK154" s="184"/>
      <c r="AL154" s="184"/>
      <c r="AM154" s="184"/>
      <c r="AN154" s="184"/>
      <c r="AO154" s="184"/>
      <c r="AP154" s="184"/>
      <c r="AQ154" s="184"/>
      <c r="AR154" s="184"/>
      <c r="AS154" s="184"/>
      <c r="AT154" s="34"/>
    </row>
    <row r="155" spans="1:54" ht="15.75">
      <c r="C155" s="27"/>
      <c r="I155" s="34"/>
      <c r="J155" s="41" t="str">
        <f t="shared" ref="J155:W155" si="36">J5</f>
        <v>ENG 4</v>
      </c>
      <c r="K155" s="41" t="str">
        <f t="shared" si="36"/>
        <v>FIL. 4</v>
      </c>
      <c r="L155" s="41" t="str">
        <f t="shared" si="36"/>
        <v>SOCSCI 4</v>
      </c>
      <c r="M155" s="41" t="str">
        <f t="shared" si="36"/>
        <v>MATH 6</v>
      </c>
      <c r="N155" s="41" t="str">
        <f t="shared" si="36"/>
        <v>PHYS 2</v>
      </c>
      <c r="O155" s="41" t="str">
        <f t="shared" si="36"/>
        <v>BIO 2</v>
      </c>
      <c r="P155" s="41" t="str">
        <f t="shared" si="36"/>
        <v>CHEM 3</v>
      </c>
      <c r="Q155" s="41" t="str">
        <f t="shared" si="36"/>
        <v>VALUES 2</v>
      </c>
      <c r="R155" s="41" t="str">
        <f t="shared" si="36"/>
        <v>IT 4</v>
      </c>
      <c r="S155" s="41" t="str">
        <f t="shared" si="36"/>
        <v>MAPEH</v>
      </c>
      <c r="T155" s="41" t="str">
        <f t="shared" si="36"/>
        <v>HRA</v>
      </c>
      <c r="U155" s="41">
        <f t="shared" si="36"/>
        <v>0</v>
      </c>
      <c r="V155" s="41" t="str">
        <f t="shared" si="36"/>
        <v>Char</v>
      </c>
      <c r="W155" s="41" t="str">
        <f t="shared" si="36"/>
        <v>GPA</v>
      </c>
      <c r="AB155" s="39" t="s">
        <v>44</v>
      </c>
      <c r="AC155" s="36"/>
      <c r="AD155" s="101"/>
      <c r="AE155" s="38" t="s">
        <v>71</v>
      </c>
      <c r="AF155" s="37"/>
      <c r="AG155" s="40"/>
      <c r="AH155" s="40"/>
      <c r="AI155" s="40"/>
      <c r="AJ155" s="37"/>
      <c r="AK155" s="37"/>
      <c r="AL155" s="37"/>
      <c r="AM155" s="37"/>
      <c r="AN155" s="37"/>
      <c r="AQ155" s="39" t="s">
        <v>46</v>
      </c>
      <c r="AS155" s="38" t="str">
        <f>X4</f>
        <v>Fourth</v>
      </c>
    </row>
    <row r="156" spans="1:54">
      <c r="C156" s="27"/>
      <c r="D156" s="182" t="s">
        <v>81</v>
      </c>
      <c r="E156" s="182"/>
      <c r="F156" s="182"/>
      <c r="I156" s="41" t="str">
        <f>I6</f>
        <v>Units</v>
      </c>
      <c r="J156" s="41">
        <f t="shared" ref="J156:W156" si="37">J6</f>
        <v>2</v>
      </c>
      <c r="K156" s="41">
        <f t="shared" si="37"/>
        <v>1</v>
      </c>
      <c r="L156" s="41">
        <f t="shared" si="37"/>
        <v>1</v>
      </c>
      <c r="M156" s="41">
        <f t="shared" si="37"/>
        <v>2</v>
      </c>
      <c r="N156" s="41">
        <f t="shared" si="37"/>
        <v>2</v>
      </c>
      <c r="O156" s="41">
        <f t="shared" si="37"/>
        <v>1</v>
      </c>
      <c r="P156" s="41">
        <f t="shared" si="37"/>
        <v>1</v>
      </c>
      <c r="Q156" s="41">
        <f t="shared" si="37"/>
        <v>1</v>
      </c>
      <c r="R156" s="41">
        <f t="shared" si="37"/>
        <v>1</v>
      </c>
      <c r="S156" s="41">
        <f t="shared" si="37"/>
        <v>1</v>
      </c>
      <c r="T156" s="41">
        <f t="shared" si="37"/>
        <v>0</v>
      </c>
      <c r="U156" s="41">
        <f t="shared" si="37"/>
        <v>0</v>
      </c>
      <c r="V156" s="41">
        <f t="shared" si="37"/>
        <v>0</v>
      </c>
      <c r="W156" s="41">
        <f t="shared" si="37"/>
        <v>13</v>
      </c>
      <c r="X156" s="41"/>
      <c r="Y156" s="41"/>
      <c r="Z156" s="41"/>
      <c r="AF156" s="41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U156" s="50" t="s">
        <v>107</v>
      </c>
      <c r="AV156" s="107">
        <v>20</v>
      </c>
      <c r="AW156" s="108"/>
      <c r="AX156" s="50" t="s">
        <v>108</v>
      </c>
      <c r="AY156" s="107"/>
      <c r="AZ156" s="108"/>
      <c r="BA156" s="50" t="s">
        <v>109</v>
      </c>
      <c r="BB156" s="108">
        <f>SUM(AV6,AY6,BB6,AV56,AY56,BB56,AV106,AY106,BB106,AV156,AY156)</f>
        <v>60</v>
      </c>
    </row>
    <row r="157" spans="1:54" ht="15">
      <c r="A157" s="42"/>
      <c r="B157" s="43" t="s">
        <v>50</v>
      </c>
      <c r="C157" s="43" t="s">
        <v>51</v>
      </c>
      <c r="D157" s="45" t="s">
        <v>52</v>
      </c>
      <c r="E157" s="45" t="s">
        <v>53</v>
      </c>
      <c r="F157" s="45" t="s">
        <v>3</v>
      </c>
      <c r="G157" s="45" t="s">
        <v>7</v>
      </c>
      <c r="H157" s="26">
        <v>1</v>
      </c>
      <c r="I157" s="41" t="str">
        <f>I7</f>
        <v>Subjects</v>
      </c>
      <c r="J157" s="41" t="str">
        <f t="shared" ref="J157:X158" si="38">J7</f>
        <v>ENG 4</v>
      </c>
      <c r="K157" s="41" t="str">
        <f t="shared" ref="K157:W157" si="39">K7</f>
        <v>FIL. 4</v>
      </c>
      <c r="L157" s="41" t="str">
        <f t="shared" si="39"/>
        <v>SOCSCI 4</v>
      </c>
      <c r="M157" s="41" t="str">
        <f t="shared" si="39"/>
        <v>MATH 6</v>
      </c>
      <c r="N157" s="41" t="str">
        <f t="shared" si="39"/>
        <v>PHYS 2</v>
      </c>
      <c r="O157" s="41" t="str">
        <f t="shared" si="39"/>
        <v>BIO 2</v>
      </c>
      <c r="P157" s="41" t="str">
        <f t="shared" si="39"/>
        <v>CHEM 3</v>
      </c>
      <c r="Q157" s="41" t="str">
        <f t="shared" si="39"/>
        <v>VALUES 2</v>
      </c>
      <c r="R157" s="41" t="str">
        <f t="shared" si="39"/>
        <v>IT 4</v>
      </c>
      <c r="S157" s="41" t="str">
        <f t="shared" si="39"/>
        <v>MAPEH</v>
      </c>
      <c r="T157" s="41" t="str">
        <f t="shared" si="39"/>
        <v>HRA</v>
      </c>
      <c r="U157" s="41">
        <f t="shared" si="39"/>
        <v>0</v>
      </c>
      <c r="V157" s="41" t="str">
        <f t="shared" si="39"/>
        <v>Char</v>
      </c>
      <c r="W157" s="41" t="str">
        <f t="shared" si="39"/>
        <v>GPA</v>
      </c>
      <c r="X157" s="41" t="str">
        <f t="shared" si="38"/>
        <v>REMARKS</v>
      </c>
      <c r="Y157" s="41" t="s">
        <v>85</v>
      </c>
      <c r="Z157" s="41"/>
      <c r="AB157" s="42"/>
      <c r="AC157" s="43" t="s">
        <v>50</v>
      </c>
      <c r="AD157" s="43"/>
      <c r="AE157" s="44"/>
      <c r="AF157" s="43" t="s">
        <v>51</v>
      </c>
      <c r="AG157" s="47" t="str">
        <f>AG7</f>
        <v>ENG 4</v>
      </c>
      <c r="AH157" s="93" t="str">
        <f t="shared" ref="AH157:AQ157" si="40">AH7</f>
        <v>FIL. 4</v>
      </c>
      <c r="AI157" s="93" t="str">
        <f t="shared" si="40"/>
        <v>SOCSCI 4</v>
      </c>
      <c r="AJ157" s="93" t="str">
        <f t="shared" si="40"/>
        <v>MATH 6</v>
      </c>
      <c r="AK157" s="93" t="str">
        <f t="shared" si="40"/>
        <v>PHYS 2</v>
      </c>
      <c r="AL157" s="93" t="str">
        <f t="shared" si="40"/>
        <v>BIO 2</v>
      </c>
      <c r="AM157" s="93" t="str">
        <f t="shared" si="40"/>
        <v>CHEM 3</v>
      </c>
      <c r="AN157" s="93" t="str">
        <f t="shared" si="40"/>
        <v>VALUES 2</v>
      </c>
      <c r="AO157" s="93" t="str">
        <f t="shared" si="40"/>
        <v>IT 4</v>
      </c>
      <c r="AP157" s="93" t="str">
        <f t="shared" si="40"/>
        <v>MAPEH</v>
      </c>
      <c r="AQ157" s="93" t="str">
        <f t="shared" si="40"/>
        <v>HRA</v>
      </c>
      <c r="AR157" s="47"/>
      <c r="AS157" s="47" t="s">
        <v>62</v>
      </c>
      <c r="AU157" s="93" t="s">
        <v>49</v>
      </c>
      <c r="AV157" s="93" t="s">
        <v>48</v>
      </c>
      <c r="AW157" s="93"/>
      <c r="AX157" s="93" t="s">
        <v>49</v>
      </c>
      <c r="AY157" s="93" t="s">
        <v>48</v>
      </c>
      <c r="AZ157" s="93"/>
      <c r="BA157" s="93" t="s">
        <v>49</v>
      </c>
      <c r="BB157" s="93" t="s">
        <v>48</v>
      </c>
    </row>
    <row r="158" spans="1:54" ht="15">
      <c r="A158" s="176" t="s">
        <v>10</v>
      </c>
      <c r="B158" s="177"/>
      <c r="C158" s="178"/>
      <c r="D158" s="45"/>
      <c r="E158" s="45"/>
      <c r="F158" s="45"/>
      <c r="G158" s="45"/>
      <c r="H158" s="26">
        <v>2</v>
      </c>
      <c r="J158" s="41" t="str">
        <f t="shared" si="38"/>
        <v>Comm Arts/Grammar/World Lit</v>
      </c>
      <c r="K158" s="41" t="str">
        <f t="shared" ref="K158:W158" si="41">K8</f>
        <v>Komposisyon/Gram/Wika at Panitikan</v>
      </c>
      <c r="L158" s="41" t="str">
        <f t="shared" si="41"/>
        <v>Economics</v>
      </c>
      <c r="M158" s="41" t="str">
        <f t="shared" si="41"/>
        <v>Calculus</v>
      </c>
      <c r="N158" s="41" t="str">
        <f t="shared" si="41"/>
        <v>Gen. Physics 2</v>
      </c>
      <c r="O158" s="41" t="str">
        <f t="shared" si="41"/>
        <v>Biotechnology</v>
      </c>
      <c r="P158" s="41" t="str">
        <f t="shared" si="41"/>
        <v>Organic Chemistry</v>
      </c>
      <c r="Q158" s="41" t="str">
        <f t="shared" si="41"/>
        <v>Values</v>
      </c>
      <c r="R158" s="41" t="str">
        <f t="shared" si="41"/>
        <v>Comp. Programming 2</v>
      </c>
      <c r="S158" s="41" t="str">
        <f t="shared" si="41"/>
        <v>Music, Arts, PE and CAT</v>
      </c>
      <c r="T158" s="41" t="str">
        <f t="shared" si="41"/>
        <v>Life Planning</v>
      </c>
      <c r="U158" s="41">
        <f t="shared" si="41"/>
        <v>0</v>
      </c>
      <c r="V158" s="41" t="str">
        <f t="shared" si="41"/>
        <v>Average Character Grade</v>
      </c>
      <c r="W158" s="41" t="str">
        <f t="shared" si="41"/>
        <v>General Point Average</v>
      </c>
      <c r="X158" s="48"/>
      <c r="Y158" s="48"/>
      <c r="Z158" s="31"/>
      <c r="AB158" s="136" t="s">
        <v>10</v>
      </c>
      <c r="AC158" s="62"/>
      <c r="AD158" s="62"/>
      <c r="AE158" s="62"/>
      <c r="AF158" s="63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U158" s="50"/>
      <c r="AV158" s="50"/>
      <c r="AW158" s="50"/>
      <c r="AX158" s="50"/>
      <c r="AY158" s="50"/>
      <c r="AZ158" s="50"/>
      <c r="BA158" s="50"/>
      <c r="BB158" s="50"/>
    </row>
    <row r="159" spans="1:54">
      <c r="A159" s="50">
        <v>1</v>
      </c>
      <c r="B159" s="51" t="str">
        <f>'advisory roster'!B6</f>
        <v>ACAS</v>
      </c>
      <c r="C159" s="53" t="str">
        <f>'advisory roster'!D6</f>
        <v>RAY KEVIN L.</v>
      </c>
      <c r="D159" s="48" t="s">
        <v>63</v>
      </c>
      <c r="E159" s="54">
        <f>E9 +3/4</f>
        <v>0.75</v>
      </c>
      <c r="F159" s="55">
        <f>'advisory roster'!Y6</f>
        <v>0</v>
      </c>
      <c r="G159" s="50">
        <f>'advisory roster'!F6</f>
        <v>0</v>
      </c>
      <c r="H159" s="26">
        <v>3</v>
      </c>
      <c r="I159" s="26">
        <v>1</v>
      </c>
      <c r="J159" s="118">
        <v>102</v>
      </c>
      <c r="K159" s="118">
        <v>87</v>
      </c>
      <c r="L159" s="118">
        <v>85</v>
      </c>
      <c r="M159" s="118">
        <v>89</v>
      </c>
      <c r="N159" s="118">
        <v>83</v>
      </c>
      <c r="O159" s="118">
        <v>88</v>
      </c>
      <c r="P159" s="119">
        <v>83.95</v>
      </c>
      <c r="Q159" s="118">
        <v>88</v>
      </c>
      <c r="R159" s="118">
        <v>90</v>
      </c>
      <c r="S159" s="118">
        <v>92</v>
      </c>
      <c r="T159" s="120" t="s">
        <v>113</v>
      </c>
      <c r="U159" s="82"/>
      <c r="V159" s="56">
        <f t="shared" ref="V159:V172" si="42">AS159</f>
        <v>88</v>
      </c>
      <c r="W159" s="59">
        <f t="shared" ref="W159:W194" si="43">ROUND((J159*$J$6+K159*$K$6+L159*$L$6+M159*$M$6+N159*$N$6+O159*$O$6+P159*$P$6+Q159*$Q$6+R159*$R$6+S159*$S$6)/$W$6,2)</f>
        <v>89.38</v>
      </c>
      <c r="X159" s="48" t="b">
        <f t="shared" ref="X159:X194" si="44">IF(AND(MIN(J159:T159)&gt;84.99,V159&gt;84.99),IF(W159&gt;93,"1st Honor", IF(AND(W159&gt;88.99,W159&lt;93),"2nd Honor",IF(AND(W159&gt;84.99,W159&lt;89),"3rd Honors",""))))</f>
        <v>0</v>
      </c>
      <c r="Y159" s="48">
        <f>RANK(W159,($W$159:$W$172,$W$175:$W$194),0)</f>
        <v>4</v>
      </c>
      <c r="Z159" s="31"/>
      <c r="AB159" s="50">
        <v>1</v>
      </c>
      <c r="AC159" s="51" t="str">
        <f>'advisory roster'!B6</f>
        <v>ACAS</v>
      </c>
      <c r="AD159" s="52">
        <v>1</v>
      </c>
      <c r="AE159" s="52" t="s">
        <v>17</v>
      </c>
      <c r="AF159" s="53" t="str">
        <f>'advisory roster'!D6</f>
        <v>RAY KEVIN L.</v>
      </c>
      <c r="AG159" s="118">
        <v>92</v>
      </c>
      <c r="AH159" s="118">
        <v>87</v>
      </c>
      <c r="AI159" s="118">
        <v>85</v>
      </c>
      <c r="AJ159" s="118">
        <v>89</v>
      </c>
      <c r="AK159" s="118">
        <v>83</v>
      </c>
      <c r="AL159" s="118">
        <v>88</v>
      </c>
      <c r="AM159" s="119">
        <v>83.95</v>
      </c>
      <c r="AN159" s="118">
        <v>88</v>
      </c>
      <c r="AO159" s="118">
        <v>90</v>
      </c>
      <c r="AP159" s="118">
        <v>92</v>
      </c>
      <c r="AQ159" s="120" t="s">
        <v>113</v>
      </c>
      <c r="AR159" s="93"/>
      <c r="AS159" s="57">
        <f>ROUND(AVERAGE(AG159:AQ159),0)</f>
        <v>88</v>
      </c>
      <c r="AT159" s="26">
        <v>1</v>
      </c>
      <c r="AU159" s="107"/>
      <c r="AV159" s="107"/>
      <c r="AW159" s="26">
        <v>1</v>
      </c>
      <c r="AX159" s="107"/>
      <c r="AY159" s="107"/>
      <c r="AZ159" s="26">
        <v>1</v>
      </c>
      <c r="BA159" s="108">
        <f>SUM(AU9,AX9,BA9,AU59,AX59,BA59,AU109,AX109,BA109,AU159,AX159)</f>
        <v>0</v>
      </c>
      <c r="BB159" s="108">
        <f>SUM(AV9,AY9,BB9,AV59,AY59,BB59,AV109,AY109,BB109,AV159,AY159)</f>
        <v>0</v>
      </c>
    </row>
    <row r="160" spans="1:54">
      <c r="A160" s="50">
        <v>2</v>
      </c>
      <c r="B160" s="51" t="str">
        <f>'advisory roster'!B7</f>
        <v>AGRAVANTE</v>
      </c>
      <c r="C160" s="53" t="str">
        <f>'advisory roster'!D7</f>
        <v>JAHAN</v>
      </c>
      <c r="D160" s="48" t="s">
        <v>63</v>
      </c>
      <c r="E160" s="54">
        <f t="shared" ref="E160:E172" si="45">E10 +3/4</f>
        <v>0.75</v>
      </c>
      <c r="F160" s="55">
        <f>'advisory roster'!Y7</f>
        <v>0</v>
      </c>
      <c r="G160" s="50">
        <f>'advisory roster'!F7</f>
        <v>0</v>
      </c>
      <c r="H160" s="26">
        <v>4</v>
      </c>
      <c r="I160" s="26">
        <v>2</v>
      </c>
      <c r="J160" s="118">
        <v>92</v>
      </c>
      <c r="K160" s="118">
        <v>87</v>
      </c>
      <c r="L160" s="118">
        <v>82</v>
      </c>
      <c r="M160" s="118">
        <v>90</v>
      </c>
      <c r="N160" s="118">
        <v>88</v>
      </c>
      <c r="O160" s="118">
        <v>88</v>
      </c>
      <c r="P160" s="119">
        <v>81.350000000000009</v>
      </c>
      <c r="Q160" s="118">
        <v>97</v>
      </c>
      <c r="R160" s="118">
        <v>92</v>
      </c>
      <c r="S160" s="118">
        <v>93</v>
      </c>
      <c r="T160" s="120" t="s">
        <v>113</v>
      </c>
      <c r="U160" s="82"/>
      <c r="V160" s="56">
        <f t="shared" si="42"/>
        <v>89</v>
      </c>
      <c r="W160" s="59">
        <f t="shared" si="43"/>
        <v>89.26</v>
      </c>
      <c r="X160" s="48" t="b">
        <f t="shared" si="44"/>
        <v>0</v>
      </c>
      <c r="Y160" s="48">
        <f>RANK(W160,($W$159:$W$172,$W$175:$W$194),0)</f>
        <v>6</v>
      </c>
      <c r="Z160" s="31"/>
      <c r="AB160" s="50">
        <v>2</v>
      </c>
      <c r="AC160" s="51" t="str">
        <f>'advisory roster'!B7</f>
        <v>AGRAVANTE</v>
      </c>
      <c r="AD160" s="52">
        <f>AD159+1</f>
        <v>2</v>
      </c>
      <c r="AE160" s="52" t="s">
        <v>17</v>
      </c>
      <c r="AF160" s="53" t="str">
        <f>'advisory roster'!D7</f>
        <v>JAHAN</v>
      </c>
      <c r="AG160" s="118">
        <v>92</v>
      </c>
      <c r="AH160" s="118">
        <v>87</v>
      </c>
      <c r="AI160" s="118">
        <v>82</v>
      </c>
      <c r="AJ160" s="118">
        <v>90</v>
      </c>
      <c r="AK160" s="118">
        <v>88</v>
      </c>
      <c r="AL160" s="118">
        <v>88</v>
      </c>
      <c r="AM160" s="119">
        <v>81.350000000000009</v>
      </c>
      <c r="AN160" s="118">
        <v>97</v>
      </c>
      <c r="AO160" s="118">
        <v>92</v>
      </c>
      <c r="AP160" s="118">
        <v>93</v>
      </c>
      <c r="AQ160" s="120" t="s">
        <v>113</v>
      </c>
      <c r="AR160" s="48"/>
      <c r="AS160" s="57">
        <f t="shared" ref="AS160:AS194" si="46">ROUND(AVERAGE(AG160:AQ160),0)</f>
        <v>89</v>
      </c>
      <c r="AT160" s="26">
        <v>2</v>
      </c>
      <c r="AU160" s="107"/>
      <c r="AV160" s="107"/>
      <c r="AW160" s="26">
        <v>2</v>
      </c>
      <c r="AX160" s="107"/>
      <c r="AY160" s="107"/>
      <c r="AZ160" s="26">
        <v>2</v>
      </c>
      <c r="BA160" s="108">
        <f t="shared" ref="BA160:BB160" si="47">SUM(AU10,AX10,BA10,AU60,AX60,BA60,AU110,AX110,BA110,AU160,AX160)</f>
        <v>0</v>
      </c>
      <c r="BB160" s="108">
        <f t="shared" si="47"/>
        <v>0</v>
      </c>
    </row>
    <row r="161" spans="1:54">
      <c r="A161" s="50">
        <v>3</v>
      </c>
      <c r="B161" s="51" t="str">
        <f>'advisory roster'!B8</f>
        <v>BACTON</v>
      </c>
      <c r="C161" s="53" t="str">
        <f>'advisory roster'!D8</f>
        <v>JULIUS JOHN C.</v>
      </c>
      <c r="D161" s="48" t="s">
        <v>63</v>
      </c>
      <c r="E161" s="54">
        <f t="shared" si="45"/>
        <v>0.75</v>
      </c>
      <c r="F161" s="55">
        <f>'advisory roster'!Y8</f>
        <v>0</v>
      </c>
      <c r="G161" s="50">
        <f>'advisory roster'!F8</f>
        <v>0</v>
      </c>
      <c r="H161" s="26">
        <v>5</v>
      </c>
      <c r="I161" s="26">
        <v>3</v>
      </c>
      <c r="J161" s="118">
        <v>90</v>
      </c>
      <c r="K161" s="118">
        <v>85</v>
      </c>
      <c r="L161" s="118">
        <v>82</v>
      </c>
      <c r="M161" s="118">
        <v>82</v>
      </c>
      <c r="N161" s="118">
        <v>86</v>
      </c>
      <c r="O161" s="118">
        <v>89</v>
      </c>
      <c r="P161" s="119">
        <v>80.2</v>
      </c>
      <c r="Q161" s="118">
        <v>90</v>
      </c>
      <c r="R161" s="118">
        <v>86</v>
      </c>
      <c r="S161" s="118">
        <v>88</v>
      </c>
      <c r="T161" s="120" t="s">
        <v>113</v>
      </c>
      <c r="U161" s="82"/>
      <c r="V161" s="56">
        <f t="shared" si="42"/>
        <v>86</v>
      </c>
      <c r="W161" s="59">
        <f t="shared" si="43"/>
        <v>85.86</v>
      </c>
      <c r="X161" s="48" t="b">
        <f t="shared" si="44"/>
        <v>0</v>
      </c>
      <c r="Y161" s="48">
        <f>RANK(W161,($W$159:$W$172,$W$175:$W$194),0)</f>
        <v>18</v>
      </c>
      <c r="Z161" s="31"/>
      <c r="AB161" s="50">
        <v>3</v>
      </c>
      <c r="AC161" s="51" t="str">
        <f>'advisory roster'!B8</f>
        <v>BACTON</v>
      </c>
      <c r="AD161" s="52">
        <f t="shared" ref="AD161:AD194" si="48">AD160+1</f>
        <v>3</v>
      </c>
      <c r="AE161" s="52" t="s">
        <v>17</v>
      </c>
      <c r="AF161" s="53" t="str">
        <f>'advisory roster'!D8</f>
        <v>JULIUS JOHN C.</v>
      </c>
      <c r="AG161" s="118">
        <v>90</v>
      </c>
      <c r="AH161" s="118">
        <v>85</v>
      </c>
      <c r="AI161" s="118">
        <v>82</v>
      </c>
      <c r="AJ161" s="118">
        <v>82</v>
      </c>
      <c r="AK161" s="118">
        <v>86</v>
      </c>
      <c r="AL161" s="118">
        <v>89</v>
      </c>
      <c r="AM161" s="119">
        <v>80.2</v>
      </c>
      <c r="AN161" s="118">
        <v>90</v>
      </c>
      <c r="AO161" s="118">
        <v>86</v>
      </c>
      <c r="AP161" s="118">
        <v>88</v>
      </c>
      <c r="AQ161" s="120" t="s">
        <v>113</v>
      </c>
      <c r="AR161" s="93"/>
      <c r="AS161" s="57">
        <f t="shared" si="46"/>
        <v>86</v>
      </c>
      <c r="AT161" s="26">
        <v>3</v>
      </c>
      <c r="AU161" s="107"/>
      <c r="AV161" s="107"/>
      <c r="AW161" s="26">
        <v>3</v>
      </c>
      <c r="AX161" s="107"/>
      <c r="AY161" s="107"/>
      <c r="AZ161" s="26">
        <v>3</v>
      </c>
      <c r="BA161" s="108">
        <f t="shared" ref="BA161:BB161" si="49">SUM(AU11,AX11,BA11,AU61,AX61,BA61,AU111,AX111,BA111,AU161,AX161)</f>
        <v>0</v>
      </c>
      <c r="BB161" s="108">
        <f t="shared" si="49"/>
        <v>0</v>
      </c>
    </row>
    <row r="162" spans="1:54">
      <c r="A162" s="50">
        <v>4</v>
      </c>
      <c r="B162" s="51" t="str">
        <f>'advisory roster'!B9</f>
        <v>DOSDOS</v>
      </c>
      <c r="C162" s="53" t="str">
        <f>'advisory roster'!D9</f>
        <v>CARLOS MIGUEL F.</v>
      </c>
      <c r="D162" s="48" t="s">
        <v>63</v>
      </c>
      <c r="E162" s="54">
        <f t="shared" si="45"/>
        <v>0.75</v>
      </c>
      <c r="F162" s="55">
        <f>'advisory roster'!Y9</f>
        <v>0</v>
      </c>
      <c r="G162" s="50">
        <f>'advisory roster'!F9</f>
        <v>0</v>
      </c>
      <c r="H162" s="26">
        <v>6</v>
      </c>
      <c r="I162" s="26">
        <v>4</v>
      </c>
      <c r="J162" s="118">
        <v>89</v>
      </c>
      <c r="K162" s="118">
        <v>82</v>
      </c>
      <c r="L162" s="118">
        <v>79</v>
      </c>
      <c r="M162" s="118">
        <v>81</v>
      </c>
      <c r="N162" s="118">
        <v>83</v>
      </c>
      <c r="O162" s="118">
        <v>88</v>
      </c>
      <c r="P162" s="119">
        <v>76.7</v>
      </c>
      <c r="Q162" s="118">
        <v>88</v>
      </c>
      <c r="R162" s="118">
        <v>84</v>
      </c>
      <c r="S162" s="118">
        <v>89</v>
      </c>
      <c r="T162" s="120" t="s">
        <v>113</v>
      </c>
      <c r="U162" s="82"/>
      <c r="V162" s="56">
        <f t="shared" si="42"/>
        <v>84</v>
      </c>
      <c r="W162" s="59">
        <f t="shared" si="43"/>
        <v>84.05</v>
      </c>
      <c r="X162" s="48" t="b">
        <f t="shared" si="44"/>
        <v>0</v>
      </c>
      <c r="Y162" s="48">
        <f>RANK(W162,($W$159:$W$172,$W$175:$W$194),0)</f>
        <v>25</v>
      </c>
      <c r="Z162" s="31"/>
      <c r="AB162" s="50">
        <v>4</v>
      </c>
      <c r="AC162" s="51" t="str">
        <f>'advisory roster'!B9</f>
        <v>DOSDOS</v>
      </c>
      <c r="AD162" s="52">
        <f t="shared" si="48"/>
        <v>4</v>
      </c>
      <c r="AE162" s="52" t="s">
        <v>17</v>
      </c>
      <c r="AF162" s="53" t="str">
        <f>'advisory roster'!D9</f>
        <v>CARLOS MIGUEL F.</v>
      </c>
      <c r="AG162" s="118">
        <v>89</v>
      </c>
      <c r="AH162" s="118">
        <v>82</v>
      </c>
      <c r="AI162" s="118">
        <v>79</v>
      </c>
      <c r="AJ162" s="118">
        <v>81</v>
      </c>
      <c r="AK162" s="118">
        <v>83</v>
      </c>
      <c r="AL162" s="118">
        <v>88</v>
      </c>
      <c r="AM162" s="119">
        <v>76.7</v>
      </c>
      <c r="AN162" s="118">
        <v>88</v>
      </c>
      <c r="AO162" s="118">
        <v>84</v>
      </c>
      <c r="AP162" s="118">
        <v>89</v>
      </c>
      <c r="AQ162" s="120" t="s">
        <v>113</v>
      </c>
      <c r="AR162" s="48"/>
      <c r="AS162" s="57">
        <f t="shared" si="46"/>
        <v>84</v>
      </c>
      <c r="AT162" s="26">
        <v>4</v>
      </c>
      <c r="AU162" s="107"/>
      <c r="AV162" s="107"/>
      <c r="AW162" s="26">
        <v>4</v>
      </c>
      <c r="AX162" s="107"/>
      <c r="AY162" s="107"/>
      <c r="AZ162" s="26">
        <v>4</v>
      </c>
      <c r="BA162" s="108">
        <f t="shared" ref="BA162:BB162" si="50">SUM(AU12,AX12,BA12,AU62,AX62,BA62,AU112,AX112,BA112,AU162,AX162)</f>
        <v>0</v>
      </c>
      <c r="BB162" s="108">
        <f t="shared" si="50"/>
        <v>0</v>
      </c>
    </row>
    <row r="163" spans="1:54">
      <c r="A163" s="50">
        <v>5</v>
      </c>
      <c r="B163" s="51" t="str">
        <f>'advisory roster'!B10</f>
        <v>ESCANILLA</v>
      </c>
      <c r="C163" s="53" t="str">
        <f>'advisory roster'!D10</f>
        <v>ERNEST JOHN</v>
      </c>
      <c r="D163" s="48" t="s">
        <v>63</v>
      </c>
      <c r="E163" s="54">
        <f t="shared" si="45"/>
        <v>0.75</v>
      </c>
      <c r="F163" s="55">
        <f>'advisory roster'!Y10</f>
        <v>0</v>
      </c>
      <c r="G163" s="50">
        <f>'advisory roster'!F10</f>
        <v>0</v>
      </c>
      <c r="H163" s="26">
        <v>7</v>
      </c>
      <c r="I163" s="26">
        <v>5</v>
      </c>
      <c r="J163" s="118">
        <v>91</v>
      </c>
      <c r="K163" s="118">
        <v>90</v>
      </c>
      <c r="L163" s="118">
        <v>84</v>
      </c>
      <c r="M163" s="118">
        <v>87</v>
      </c>
      <c r="N163" s="118">
        <v>86</v>
      </c>
      <c r="O163" s="118">
        <v>93</v>
      </c>
      <c r="P163" s="119">
        <v>82.7</v>
      </c>
      <c r="Q163" s="118">
        <v>86</v>
      </c>
      <c r="R163" s="118">
        <v>91</v>
      </c>
      <c r="S163" s="118">
        <v>94</v>
      </c>
      <c r="T163" s="120" t="s">
        <v>113</v>
      </c>
      <c r="U163" s="82"/>
      <c r="V163" s="56">
        <f t="shared" si="42"/>
        <v>88</v>
      </c>
      <c r="W163" s="59">
        <f t="shared" si="43"/>
        <v>88.36</v>
      </c>
      <c r="X163" s="48" t="b">
        <f t="shared" si="44"/>
        <v>0</v>
      </c>
      <c r="Y163" s="48">
        <f>RANK(W163,($W$159:$W$172,$W$175:$W$194),0)</f>
        <v>8</v>
      </c>
      <c r="Z163" s="31"/>
      <c r="AB163" s="50">
        <v>5</v>
      </c>
      <c r="AC163" s="51" t="str">
        <f>'advisory roster'!B10</f>
        <v>ESCANILLA</v>
      </c>
      <c r="AD163" s="52">
        <f t="shared" si="48"/>
        <v>5</v>
      </c>
      <c r="AE163" s="52" t="s">
        <v>17</v>
      </c>
      <c r="AF163" s="53" t="str">
        <f>'advisory roster'!D10</f>
        <v>ERNEST JOHN</v>
      </c>
      <c r="AG163" s="118">
        <v>91</v>
      </c>
      <c r="AH163" s="118">
        <v>90</v>
      </c>
      <c r="AI163" s="118">
        <v>84</v>
      </c>
      <c r="AJ163" s="118">
        <v>87</v>
      </c>
      <c r="AK163" s="118">
        <v>86</v>
      </c>
      <c r="AL163" s="118">
        <v>93</v>
      </c>
      <c r="AM163" s="119">
        <v>82.7</v>
      </c>
      <c r="AN163" s="118">
        <v>86</v>
      </c>
      <c r="AO163" s="118">
        <v>91</v>
      </c>
      <c r="AP163" s="118">
        <v>94</v>
      </c>
      <c r="AQ163" s="120" t="s">
        <v>113</v>
      </c>
      <c r="AR163" s="93"/>
      <c r="AS163" s="57">
        <f t="shared" si="46"/>
        <v>88</v>
      </c>
      <c r="AT163" s="26">
        <v>5</v>
      </c>
      <c r="AU163" s="107"/>
      <c r="AV163" s="107"/>
      <c r="AW163" s="26">
        <v>5</v>
      </c>
      <c r="AX163" s="107"/>
      <c r="AY163" s="107"/>
      <c r="AZ163" s="26">
        <v>5</v>
      </c>
      <c r="BA163" s="108">
        <f t="shared" ref="BA163:BB163" si="51">SUM(AU13,AX13,BA13,AU63,AX63,BA63,AU113,AX113,BA113,AU163,AX163)</f>
        <v>0</v>
      </c>
      <c r="BB163" s="108">
        <f t="shared" si="51"/>
        <v>0</v>
      </c>
    </row>
    <row r="164" spans="1:54">
      <c r="A164" s="50">
        <v>6</v>
      </c>
      <c r="B164" s="51" t="str">
        <f>'advisory roster'!B11</f>
        <v>JAO</v>
      </c>
      <c r="C164" s="53" t="str">
        <f>'advisory roster'!D11</f>
        <v>FITZROY JON B.</v>
      </c>
      <c r="D164" s="48" t="s">
        <v>63</v>
      </c>
      <c r="E164" s="54">
        <f t="shared" si="45"/>
        <v>0.75</v>
      </c>
      <c r="F164" s="55">
        <f>'advisory roster'!Y11</f>
        <v>0</v>
      </c>
      <c r="G164" s="50">
        <f>'advisory roster'!F11</f>
        <v>0</v>
      </c>
      <c r="H164" s="26">
        <v>8</v>
      </c>
      <c r="I164" s="26">
        <v>6</v>
      </c>
      <c r="J164" s="118">
        <v>89</v>
      </c>
      <c r="K164" s="118">
        <v>82</v>
      </c>
      <c r="L164" s="118">
        <v>79</v>
      </c>
      <c r="M164" s="118">
        <v>81</v>
      </c>
      <c r="N164" s="118">
        <v>83</v>
      </c>
      <c r="O164" s="118">
        <v>88</v>
      </c>
      <c r="P164" s="119">
        <v>76.7</v>
      </c>
      <c r="Q164" s="118">
        <v>88</v>
      </c>
      <c r="R164" s="118">
        <v>84</v>
      </c>
      <c r="S164" s="118">
        <v>89</v>
      </c>
      <c r="T164" s="120" t="s">
        <v>113</v>
      </c>
      <c r="U164" s="82"/>
      <c r="V164" s="56">
        <f t="shared" si="42"/>
        <v>95</v>
      </c>
      <c r="W164" s="59">
        <f t="shared" si="43"/>
        <v>84.05</v>
      </c>
      <c r="X164" s="48" t="b">
        <f t="shared" si="44"/>
        <v>0</v>
      </c>
      <c r="Y164" s="48">
        <f>RANK(W164,($W$159:$W$172,$W$175:$W$194),0)</f>
        <v>25</v>
      </c>
      <c r="Z164" s="31"/>
      <c r="AB164" s="50">
        <v>6</v>
      </c>
      <c r="AC164" s="51" t="str">
        <f>'advisory roster'!B11</f>
        <v>JAO</v>
      </c>
      <c r="AD164" s="52">
        <f t="shared" si="48"/>
        <v>6</v>
      </c>
      <c r="AE164" s="52" t="s">
        <v>17</v>
      </c>
      <c r="AF164" s="53" t="str">
        <f>'advisory roster'!D11</f>
        <v>FITZROY JON B.</v>
      </c>
      <c r="AG164" s="118">
        <v>96</v>
      </c>
      <c r="AH164" s="118">
        <v>89</v>
      </c>
      <c r="AI164" s="118">
        <v>94</v>
      </c>
      <c r="AJ164" s="118">
        <v>99</v>
      </c>
      <c r="AK164" s="118">
        <v>95</v>
      </c>
      <c r="AL164" s="118">
        <v>97</v>
      </c>
      <c r="AM164" s="119">
        <v>97</v>
      </c>
      <c r="AN164" s="118">
        <v>98</v>
      </c>
      <c r="AO164" s="118">
        <v>92</v>
      </c>
      <c r="AP164" s="118">
        <v>96</v>
      </c>
      <c r="AQ164" s="120" t="s">
        <v>113</v>
      </c>
      <c r="AR164" s="48"/>
      <c r="AS164" s="57">
        <f t="shared" si="46"/>
        <v>95</v>
      </c>
      <c r="AT164" s="26">
        <v>6</v>
      </c>
      <c r="AU164" s="107"/>
      <c r="AV164" s="107"/>
      <c r="AW164" s="26">
        <v>6</v>
      </c>
      <c r="AX164" s="107"/>
      <c r="AY164" s="107"/>
      <c r="AZ164" s="26">
        <v>6</v>
      </c>
      <c r="BA164" s="108">
        <f t="shared" ref="BA164:BB164" si="52">SUM(AU14,AX14,BA14,AU64,AX64,BA64,AU114,AX114,BA114,AU164,AX164)</f>
        <v>0</v>
      </c>
      <c r="BB164" s="108">
        <f t="shared" si="52"/>
        <v>0</v>
      </c>
    </row>
    <row r="165" spans="1:54">
      <c r="A165" s="50">
        <v>7</v>
      </c>
      <c r="B165" s="51" t="str">
        <f>'advisory roster'!B12</f>
        <v>LUCMAN</v>
      </c>
      <c r="C165" s="53" t="str">
        <f>'advisory roster'!D12</f>
        <v>MISHARI RASHID I.</v>
      </c>
      <c r="D165" s="48" t="s">
        <v>63</v>
      </c>
      <c r="E165" s="54">
        <f t="shared" si="45"/>
        <v>0.75</v>
      </c>
      <c r="F165" s="55">
        <f>'advisory roster'!Y12</f>
        <v>0</v>
      </c>
      <c r="G165" s="50">
        <f>'advisory roster'!F12</f>
        <v>0</v>
      </c>
      <c r="H165" s="26">
        <v>9</v>
      </c>
      <c r="I165" s="26">
        <v>7</v>
      </c>
      <c r="J165" s="118">
        <v>91</v>
      </c>
      <c r="K165" s="118">
        <v>90</v>
      </c>
      <c r="L165" s="118">
        <v>84</v>
      </c>
      <c r="M165" s="118">
        <v>87</v>
      </c>
      <c r="N165" s="118">
        <v>86</v>
      </c>
      <c r="O165" s="118">
        <v>93</v>
      </c>
      <c r="P165" s="119">
        <v>82.7</v>
      </c>
      <c r="Q165" s="118">
        <v>86</v>
      </c>
      <c r="R165" s="118">
        <v>91</v>
      </c>
      <c r="S165" s="118">
        <v>94</v>
      </c>
      <c r="T165" s="120" t="s">
        <v>113</v>
      </c>
      <c r="U165" s="82"/>
      <c r="V165" s="56">
        <f t="shared" si="42"/>
        <v>87</v>
      </c>
      <c r="W165" s="59">
        <f t="shared" si="43"/>
        <v>88.36</v>
      </c>
      <c r="X165" s="48" t="b">
        <f t="shared" si="44"/>
        <v>0</v>
      </c>
      <c r="Y165" s="48">
        <f>RANK(W165,($W$159:$W$172,$W$175:$W$194),0)</f>
        <v>8</v>
      </c>
      <c r="Z165" s="31"/>
      <c r="AB165" s="50">
        <v>7</v>
      </c>
      <c r="AC165" s="51" t="str">
        <f>'advisory roster'!B12</f>
        <v>LUCMAN</v>
      </c>
      <c r="AD165" s="52">
        <f t="shared" si="48"/>
        <v>7</v>
      </c>
      <c r="AE165" s="52" t="s">
        <v>17</v>
      </c>
      <c r="AF165" s="53" t="str">
        <f>'advisory roster'!D12</f>
        <v>MISHARI RASHID I.</v>
      </c>
      <c r="AG165" s="118">
        <v>90</v>
      </c>
      <c r="AH165" s="118">
        <v>82</v>
      </c>
      <c r="AI165" s="118">
        <v>80</v>
      </c>
      <c r="AJ165" s="118">
        <v>83</v>
      </c>
      <c r="AK165" s="118">
        <v>86</v>
      </c>
      <c r="AL165" s="118">
        <v>94</v>
      </c>
      <c r="AM165" s="119">
        <v>80.7</v>
      </c>
      <c r="AN165" s="118">
        <v>91</v>
      </c>
      <c r="AO165" s="118">
        <v>91</v>
      </c>
      <c r="AP165" s="118">
        <v>90</v>
      </c>
      <c r="AQ165" s="120" t="s">
        <v>113</v>
      </c>
      <c r="AR165" s="93"/>
      <c r="AS165" s="57">
        <f t="shared" si="46"/>
        <v>87</v>
      </c>
      <c r="AT165" s="26">
        <v>7</v>
      </c>
      <c r="AU165" s="107"/>
      <c r="AV165" s="107"/>
      <c r="AW165" s="26">
        <v>7</v>
      </c>
      <c r="AX165" s="107"/>
      <c r="AY165" s="107"/>
      <c r="AZ165" s="26">
        <v>7</v>
      </c>
      <c r="BA165" s="108">
        <f t="shared" ref="BA165:BB165" si="53">SUM(AU15,AX15,BA15,AU65,AX65,BA65,AU115,AX115,BA115,AU165,AX165)</f>
        <v>0</v>
      </c>
      <c r="BB165" s="108">
        <f t="shared" si="53"/>
        <v>0</v>
      </c>
    </row>
    <row r="166" spans="1:54">
      <c r="A166" s="50">
        <v>8</v>
      </c>
      <c r="B166" s="51" t="str">
        <f>'advisory roster'!B13</f>
        <v>MAGLASANG</v>
      </c>
      <c r="C166" s="53" t="str">
        <f>'advisory roster'!D13</f>
        <v>KARLO O.</v>
      </c>
      <c r="D166" s="48" t="s">
        <v>63</v>
      </c>
      <c r="E166" s="54">
        <f t="shared" si="45"/>
        <v>0.75</v>
      </c>
      <c r="F166" s="55">
        <f>'advisory roster'!Y13</f>
        <v>0</v>
      </c>
      <c r="G166" s="50">
        <f>'advisory roster'!F13</f>
        <v>0</v>
      </c>
      <c r="H166" s="26">
        <v>10</v>
      </c>
      <c r="I166" s="26">
        <v>8</v>
      </c>
      <c r="J166" s="118">
        <v>96</v>
      </c>
      <c r="K166" s="118">
        <v>89</v>
      </c>
      <c r="L166" s="118">
        <v>94</v>
      </c>
      <c r="M166" s="118">
        <v>99</v>
      </c>
      <c r="N166" s="118">
        <v>95</v>
      </c>
      <c r="O166" s="118">
        <v>97</v>
      </c>
      <c r="P166" s="119">
        <v>97</v>
      </c>
      <c r="Q166" s="118">
        <v>98</v>
      </c>
      <c r="R166" s="118">
        <v>92</v>
      </c>
      <c r="S166" s="118">
        <v>96</v>
      </c>
      <c r="T166" s="120" t="s">
        <v>113</v>
      </c>
      <c r="U166" s="82"/>
      <c r="V166" s="56">
        <f t="shared" si="42"/>
        <v>86</v>
      </c>
      <c r="W166" s="59">
        <f t="shared" si="43"/>
        <v>95.62</v>
      </c>
      <c r="X166" s="48" t="str">
        <f t="shared" si="44"/>
        <v>1st Honor</v>
      </c>
      <c r="Y166" s="48">
        <f>RANK(W166,($W$159:$W$172,$W$175:$W$194),0)</f>
        <v>1</v>
      </c>
      <c r="Z166" s="31"/>
      <c r="AB166" s="50">
        <v>8</v>
      </c>
      <c r="AC166" s="51" t="str">
        <f>'advisory roster'!B13</f>
        <v>MAGLASANG</v>
      </c>
      <c r="AD166" s="52">
        <f t="shared" si="48"/>
        <v>8</v>
      </c>
      <c r="AE166" s="52" t="s">
        <v>17</v>
      </c>
      <c r="AF166" s="53" t="str">
        <f>'advisory roster'!D13</f>
        <v>KARLO O.</v>
      </c>
      <c r="AG166" s="118">
        <v>89</v>
      </c>
      <c r="AH166" s="118">
        <v>85</v>
      </c>
      <c r="AI166" s="118">
        <v>82</v>
      </c>
      <c r="AJ166" s="118">
        <v>85</v>
      </c>
      <c r="AK166" s="118">
        <v>75</v>
      </c>
      <c r="AL166" s="118">
        <v>92</v>
      </c>
      <c r="AM166" s="119">
        <v>80.400000000000006</v>
      </c>
      <c r="AN166" s="118">
        <v>93</v>
      </c>
      <c r="AO166" s="118">
        <v>89</v>
      </c>
      <c r="AP166" s="118">
        <v>91</v>
      </c>
      <c r="AQ166" s="120" t="s">
        <v>113</v>
      </c>
      <c r="AR166" s="48"/>
      <c r="AS166" s="57">
        <f t="shared" si="46"/>
        <v>86</v>
      </c>
      <c r="AT166" s="26">
        <v>8</v>
      </c>
      <c r="AU166" s="107"/>
      <c r="AV166" s="107"/>
      <c r="AW166" s="26">
        <v>8</v>
      </c>
      <c r="AX166" s="107"/>
      <c r="AY166" s="107"/>
      <c r="AZ166" s="26">
        <v>8</v>
      </c>
      <c r="BA166" s="108">
        <f t="shared" ref="BA166:BB166" si="54">SUM(AU16,AX16,BA16,AU66,AX66,BA66,AU116,AX116,BA116,AU166,AX166)</f>
        <v>0</v>
      </c>
      <c r="BB166" s="108">
        <f t="shared" si="54"/>
        <v>0</v>
      </c>
    </row>
    <row r="167" spans="1:54">
      <c r="A167" s="50">
        <v>9</v>
      </c>
      <c r="B167" s="51" t="str">
        <f>'advisory roster'!B14</f>
        <v>REGENCIA</v>
      </c>
      <c r="C167" s="53" t="str">
        <f>'advisory roster'!D14</f>
        <v>JOSIAH ELEAZAR T.</v>
      </c>
      <c r="D167" s="48" t="s">
        <v>63</v>
      </c>
      <c r="E167" s="54">
        <f t="shared" si="45"/>
        <v>0.75</v>
      </c>
      <c r="F167" s="55">
        <f>'advisory roster'!Y14</f>
        <v>0</v>
      </c>
      <c r="G167" s="50">
        <f>'advisory roster'!F14</f>
        <v>0</v>
      </c>
      <c r="H167" s="26">
        <v>11</v>
      </c>
      <c r="I167" s="26">
        <v>9</v>
      </c>
      <c r="J167" s="118">
        <v>90</v>
      </c>
      <c r="K167" s="118">
        <v>82</v>
      </c>
      <c r="L167" s="118">
        <v>80</v>
      </c>
      <c r="M167" s="118">
        <v>83</v>
      </c>
      <c r="N167" s="118">
        <v>86</v>
      </c>
      <c r="O167" s="118">
        <v>94</v>
      </c>
      <c r="P167" s="119">
        <v>80.7</v>
      </c>
      <c r="Q167" s="118">
        <v>91</v>
      </c>
      <c r="R167" s="118">
        <v>91</v>
      </c>
      <c r="S167" s="118">
        <v>90</v>
      </c>
      <c r="T167" s="120" t="s">
        <v>113</v>
      </c>
      <c r="U167" s="82"/>
      <c r="V167" s="56">
        <f t="shared" si="42"/>
        <v>85</v>
      </c>
      <c r="W167" s="59">
        <f t="shared" si="43"/>
        <v>86.67</v>
      </c>
      <c r="X167" s="48" t="b">
        <f t="shared" si="44"/>
        <v>0</v>
      </c>
      <c r="Y167" s="48">
        <f>RANK(W167,($W$159:$W$172,$W$175:$W$194),0)</f>
        <v>13</v>
      </c>
      <c r="Z167" s="31"/>
      <c r="AB167" s="50">
        <v>9</v>
      </c>
      <c r="AC167" s="51" t="str">
        <f>'advisory roster'!B14</f>
        <v>REGENCIA</v>
      </c>
      <c r="AD167" s="52">
        <f t="shared" si="48"/>
        <v>9</v>
      </c>
      <c r="AE167" s="52" t="s">
        <v>17</v>
      </c>
      <c r="AF167" s="53" t="str">
        <f>'advisory roster'!D14</f>
        <v>JOSIAH ELEAZAR T.</v>
      </c>
      <c r="AG167" s="118">
        <v>88</v>
      </c>
      <c r="AH167" s="118">
        <v>79</v>
      </c>
      <c r="AI167" s="118">
        <v>78</v>
      </c>
      <c r="AJ167" s="118">
        <v>82</v>
      </c>
      <c r="AK167" s="118">
        <v>84</v>
      </c>
      <c r="AL167" s="118">
        <v>86</v>
      </c>
      <c r="AM167" s="119">
        <v>81.8</v>
      </c>
      <c r="AN167" s="118">
        <v>93</v>
      </c>
      <c r="AO167" s="118">
        <v>88</v>
      </c>
      <c r="AP167" s="118">
        <v>92</v>
      </c>
      <c r="AQ167" s="120" t="s">
        <v>113</v>
      </c>
      <c r="AR167" s="93"/>
      <c r="AS167" s="57">
        <f t="shared" si="46"/>
        <v>85</v>
      </c>
      <c r="AT167" s="26">
        <v>9</v>
      </c>
      <c r="AU167" s="107"/>
      <c r="AV167" s="107"/>
      <c r="AW167" s="26">
        <v>9</v>
      </c>
      <c r="AX167" s="107"/>
      <c r="AY167" s="107"/>
      <c r="AZ167" s="26">
        <v>9</v>
      </c>
      <c r="BA167" s="108">
        <f t="shared" ref="BA167:BB167" si="55">SUM(AU17,AX17,BA17,AU67,AX67,BA67,AU117,AX117,BA117,AU167,AX167)</f>
        <v>0</v>
      </c>
      <c r="BB167" s="108">
        <f t="shared" si="55"/>
        <v>0</v>
      </c>
    </row>
    <row r="168" spans="1:54">
      <c r="A168" s="50">
        <v>10</v>
      </c>
      <c r="B168" s="51" t="str">
        <f>'advisory roster'!B15</f>
        <v>RULONA</v>
      </c>
      <c r="C168" s="53" t="str">
        <f>'advisory roster'!D15</f>
        <v>RENDEL JOHN D.</v>
      </c>
      <c r="D168" s="48" t="s">
        <v>63</v>
      </c>
      <c r="E168" s="54">
        <f t="shared" si="45"/>
        <v>0.75</v>
      </c>
      <c r="F168" s="55">
        <f>'advisory roster'!Y15</f>
        <v>0</v>
      </c>
      <c r="G168" s="50">
        <f>'advisory roster'!F15</f>
        <v>0</v>
      </c>
      <c r="H168" s="26">
        <v>12</v>
      </c>
      <c r="I168" s="26">
        <v>10</v>
      </c>
      <c r="J168" s="118">
        <v>88</v>
      </c>
      <c r="K168" s="118">
        <v>80</v>
      </c>
      <c r="L168" s="118">
        <v>78</v>
      </c>
      <c r="M168" s="118">
        <v>76</v>
      </c>
      <c r="N168" s="118">
        <v>84</v>
      </c>
      <c r="O168" s="118">
        <v>89</v>
      </c>
      <c r="P168" s="119">
        <v>78.3</v>
      </c>
      <c r="Q168" s="118">
        <v>93</v>
      </c>
      <c r="R168" s="118">
        <v>87</v>
      </c>
      <c r="S168" s="118">
        <v>89</v>
      </c>
      <c r="T168" s="120" t="s">
        <v>113</v>
      </c>
      <c r="U168" s="82"/>
      <c r="V168" s="56">
        <f t="shared" si="42"/>
        <v>84</v>
      </c>
      <c r="W168" s="59">
        <f t="shared" si="43"/>
        <v>83.87</v>
      </c>
      <c r="X168" s="48" t="b">
        <f t="shared" si="44"/>
        <v>0</v>
      </c>
      <c r="Y168" s="48">
        <f>RANK(W168,($W$159:$W$172,$W$175:$W$194),0)</f>
        <v>30</v>
      </c>
      <c r="Z168" s="31"/>
      <c r="AB168" s="50">
        <v>10</v>
      </c>
      <c r="AC168" s="51" t="str">
        <f>'advisory roster'!B15</f>
        <v>RULONA</v>
      </c>
      <c r="AD168" s="52">
        <f t="shared" si="48"/>
        <v>10</v>
      </c>
      <c r="AE168" s="52" t="s">
        <v>17</v>
      </c>
      <c r="AF168" s="53" t="str">
        <f>'advisory roster'!D15</f>
        <v>RENDEL JOHN D.</v>
      </c>
      <c r="AG168" s="118">
        <v>88</v>
      </c>
      <c r="AH168" s="118">
        <v>80</v>
      </c>
      <c r="AI168" s="118">
        <v>78</v>
      </c>
      <c r="AJ168" s="118">
        <v>76</v>
      </c>
      <c r="AK168" s="118">
        <v>84</v>
      </c>
      <c r="AL168" s="118">
        <v>89</v>
      </c>
      <c r="AM168" s="119">
        <v>78.3</v>
      </c>
      <c r="AN168" s="118">
        <v>93</v>
      </c>
      <c r="AO168" s="118">
        <v>87</v>
      </c>
      <c r="AP168" s="118">
        <v>89</v>
      </c>
      <c r="AQ168" s="120" t="s">
        <v>113</v>
      </c>
      <c r="AR168" s="48"/>
      <c r="AS168" s="57">
        <f t="shared" si="46"/>
        <v>84</v>
      </c>
      <c r="AT168" s="26">
        <v>10</v>
      </c>
      <c r="AU168" s="107"/>
      <c r="AV168" s="107"/>
      <c r="AW168" s="26">
        <v>10</v>
      </c>
      <c r="AX168" s="107"/>
      <c r="AY168" s="107"/>
      <c r="AZ168" s="26">
        <v>10</v>
      </c>
      <c r="BA168" s="108">
        <f t="shared" ref="BA168:BB168" si="56">SUM(AU18,AX18,BA18,AU68,AX68,BA68,AU118,AX118,BA118,AU168,AX168)</f>
        <v>0</v>
      </c>
      <c r="BB168" s="108">
        <f t="shared" si="56"/>
        <v>0</v>
      </c>
    </row>
    <row r="169" spans="1:54">
      <c r="A169" s="50">
        <v>11</v>
      </c>
      <c r="B169" s="51" t="str">
        <f>'advisory roster'!B16</f>
        <v>USMAN</v>
      </c>
      <c r="C169" s="53" t="str">
        <f>'advisory roster'!D16</f>
        <v>JAMALLUDIN SALIM P.</v>
      </c>
      <c r="D169" s="48" t="s">
        <v>63</v>
      </c>
      <c r="E169" s="54">
        <f t="shared" si="45"/>
        <v>0.75</v>
      </c>
      <c r="F169" s="55">
        <f>'advisory roster'!Y16</f>
        <v>0</v>
      </c>
      <c r="G169" s="50">
        <f>'advisory roster'!F16</f>
        <v>0</v>
      </c>
      <c r="H169" s="26">
        <v>13</v>
      </c>
      <c r="I169" s="26">
        <v>11</v>
      </c>
      <c r="J169" s="118">
        <v>90</v>
      </c>
      <c r="K169" s="118">
        <v>82</v>
      </c>
      <c r="L169" s="118">
        <v>80</v>
      </c>
      <c r="M169" s="118">
        <v>83</v>
      </c>
      <c r="N169" s="118">
        <v>86</v>
      </c>
      <c r="O169" s="118">
        <v>94</v>
      </c>
      <c r="P169" s="119">
        <v>80.7</v>
      </c>
      <c r="Q169" s="118">
        <v>91</v>
      </c>
      <c r="R169" s="118">
        <v>91</v>
      </c>
      <c r="S169" s="118">
        <v>90</v>
      </c>
      <c r="T169" s="120" t="s">
        <v>113</v>
      </c>
      <c r="U169" s="82"/>
      <c r="V169" s="56">
        <f t="shared" si="42"/>
        <v>85</v>
      </c>
      <c r="W169" s="59">
        <f t="shared" si="43"/>
        <v>86.67</v>
      </c>
      <c r="X169" s="48" t="b">
        <f t="shared" si="44"/>
        <v>0</v>
      </c>
      <c r="Y169" s="48">
        <f>RANK(W169,($W$159:$W$172,$W$175:$W$194),0)</f>
        <v>13</v>
      </c>
      <c r="Z169" s="31"/>
      <c r="AB169" s="50">
        <v>11</v>
      </c>
      <c r="AC169" s="51" t="str">
        <f>'advisory roster'!B16</f>
        <v>USMAN</v>
      </c>
      <c r="AD169" s="52">
        <f t="shared" si="48"/>
        <v>11</v>
      </c>
      <c r="AE169" s="52" t="s">
        <v>17</v>
      </c>
      <c r="AF169" s="53" t="str">
        <f>'advisory roster'!D16</f>
        <v>JAMALLUDIN SALIM P.</v>
      </c>
      <c r="AG169" s="118">
        <v>88</v>
      </c>
      <c r="AH169" s="118">
        <v>79</v>
      </c>
      <c r="AI169" s="118">
        <v>78</v>
      </c>
      <c r="AJ169" s="118">
        <v>82</v>
      </c>
      <c r="AK169" s="118">
        <v>84</v>
      </c>
      <c r="AL169" s="118">
        <v>86</v>
      </c>
      <c r="AM169" s="119">
        <v>81.8</v>
      </c>
      <c r="AN169" s="118">
        <v>93</v>
      </c>
      <c r="AO169" s="118">
        <v>88</v>
      </c>
      <c r="AP169" s="118">
        <v>92</v>
      </c>
      <c r="AQ169" s="120" t="s">
        <v>113</v>
      </c>
      <c r="AR169" s="93"/>
      <c r="AS169" s="57">
        <f t="shared" si="46"/>
        <v>85</v>
      </c>
      <c r="AT169" s="26">
        <v>11</v>
      </c>
      <c r="AU169" s="107"/>
      <c r="AV169" s="107"/>
      <c r="AW169" s="26">
        <v>11</v>
      </c>
      <c r="AX169" s="107"/>
      <c r="AY169" s="107"/>
      <c r="AZ169" s="26">
        <v>11</v>
      </c>
      <c r="BA169" s="108">
        <f t="shared" ref="BA169:BB169" si="57">SUM(AU19,AX19,BA19,AU69,AX69,BA69,AU119,AX119,BA119,AU169,AX169)</f>
        <v>0</v>
      </c>
      <c r="BB169" s="108">
        <f t="shared" si="57"/>
        <v>0</v>
      </c>
    </row>
    <row r="170" spans="1:54">
      <c r="A170" s="50">
        <v>12</v>
      </c>
      <c r="B170" s="51">
        <f>'advisory roster'!B17</f>
        <v>0</v>
      </c>
      <c r="C170" s="53">
        <f>'advisory roster'!D17</f>
        <v>0</v>
      </c>
      <c r="D170" s="48" t="s">
        <v>63</v>
      </c>
      <c r="E170" s="54">
        <f t="shared" si="45"/>
        <v>0.75</v>
      </c>
      <c r="F170" s="55">
        <f>'advisory roster'!Y17</f>
        <v>0</v>
      </c>
      <c r="G170" s="50">
        <f>'advisory roster'!F17</f>
        <v>0</v>
      </c>
      <c r="H170" s="26">
        <v>14</v>
      </c>
      <c r="I170" s="26">
        <v>12</v>
      </c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56" t="e">
        <f t="shared" si="42"/>
        <v>#DIV/0!</v>
      </c>
      <c r="W170" s="59">
        <f t="shared" si="43"/>
        <v>0</v>
      </c>
      <c r="X170" s="48" t="e">
        <f t="shared" si="44"/>
        <v>#DIV/0!</v>
      </c>
      <c r="Y170" s="48">
        <f>RANK(W170,($W$159:$W$172,$W$175:$W$194),0)</f>
        <v>32</v>
      </c>
      <c r="Z170" s="31"/>
      <c r="AB170" s="50">
        <v>12</v>
      </c>
      <c r="AC170" s="51">
        <f>'advisory roster'!B17</f>
        <v>0</v>
      </c>
      <c r="AD170" s="52">
        <f t="shared" si="48"/>
        <v>12</v>
      </c>
      <c r="AE170" s="52" t="s">
        <v>17</v>
      </c>
      <c r="AF170" s="53">
        <f>'advisory roster'!D17</f>
        <v>0</v>
      </c>
      <c r="AG170" s="82"/>
      <c r="AH170" s="82"/>
      <c r="AI170" s="82"/>
      <c r="AJ170" s="82"/>
      <c r="AK170" s="82"/>
      <c r="AL170" s="82"/>
      <c r="AM170" s="82"/>
      <c r="AN170" s="82"/>
      <c r="AO170" s="82"/>
      <c r="AP170" s="82"/>
      <c r="AQ170" s="82"/>
      <c r="AR170" s="48"/>
      <c r="AS170" s="57" t="e">
        <f t="shared" si="46"/>
        <v>#DIV/0!</v>
      </c>
      <c r="AT170" s="26">
        <v>12</v>
      </c>
      <c r="AU170" s="107"/>
      <c r="AV170" s="107"/>
      <c r="AW170" s="26">
        <v>12</v>
      </c>
      <c r="AX170" s="107"/>
      <c r="AY170" s="107"/>
      <c r="AZ170" s="26">
        <v>12</v>
      </c>
      <c r="BA170" s="108">
        <f t="shared" ref="BA170:BB170" si="58">SUM(AU20,AX20,BA20,AU70,AX70,BA70,AU120,AX120,BA120,AU170,AX170)</f>
        <v>0</v>
      </c>
      <c r="BB170" s="108">
        <f t="shared" si="58"/>
        <v>0</v>
      </c>
    </row>
    <row r="171" spans="1:54">
      <c r="A171" s="60">
        <v>13</v>
      </c>
      <c r="B171" s="51">
        <f>'advisory roster'!B18</f>
        <v>0</v>
      </c>
      <c r="C171" s="53">
        <f>'advisory roster'!D18</f>
        <v>0</v>
      </c>
      <c r="D171" s="48" t="s">
        <v>63</v>
      </c>
      <c r="E171" s="54">
        <f t="shared" si="45"/>
        <v>0.75</v>
      </c>
      <c r="F171" s="55">
        <f>'advisory roster'!Y18</f>
        <v>0</v>
      </c>
      <c r="G171" s="50">
        <f>'advisory roster'!F18</f>
        <v>0</v>
      </c>
      <c r="H171" s="26">
        <v>15</v>
      </c>
      <c r="I171" s="26">
        <v>13</v>
      </c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56" t="e">
        <f t="shared" si="42"/>
        <v>#DIV/0!</v>
      </c>
      <c r="W171" s="59">
        <f t="shared" si="43"/>
        <v>0</v>
      </c>
      <c r="X171" s="48" t="e">
        <f t="shared" si="44"/>
        <v>#DIV/0!</v>
      </c>
      <c r="Y171" s="48">
        <f>RANK(W171,($W$159:$W$172,$W$175:$W$194),0)</f>
        <v>32</v>
      </c>
      <c r="Z171" s="31"/>
      <c r="AB171" s="60">
        <v>13</v>
      </c>
      <c r="AC171" s="51">
        <f>'advisory roster'!B18</f>
        <v>0</v>
      </c>
      <c r="AD171" s="52">
        <f t="shared" si="48"/>
        <v>13</v>
      </c>
      <c r="AE171" s="52" t="s">
        <v>17</v>
      </c>
      <c r="AF171" s="53">
        <f>'advisory roster'!D18</f>
        <v>0</v>
      </c>
      <c r="AG171" s="82"/>
      <c r="AH171" s="82"/>
      <c r="AI171" s="82"/>
      <c r="AJ171" s="82"/>
      <c r="AK171" s="82"/>
      <c r="AL171" s="82"/>
      <c r="AM171" s="82"/>
      <c r="AN171" s="82"/>
      <c r="AO171" s="82"/>
      <c r="AP171" s="82"/>
      <c r="AQ171" s="82"/>
      <c r="AR171" s="93"/>
      <c r="AS171" s="57" t="e">
        <f t="shared" si="46"/>
        <v>#DIV/0!</v>
      </c>
      <c r="AT171" s="26">
        <v>13</v>
      </c>
      <c r="AU171" s="107"/>
      <c r="AV171" s="107"/>
      <c r="AW171" s="26">
        <v>13</v>
      </c>
      <c r="AX171" s="107"/>
      <c r="AY171" s="107"/>
      <c r="AZ171" s="26">
        <v>13</v>
      </c>
      <c r="BA171" s="108">
        <f t="shared" ref="BA171:BB171" si="59">SUM(AU21,AX21,BA21,AU71,AX71,BA71,AU121,AX121,BA121,AU171,AX171)</f>
        <v>0</v>
      </c>
      <c r="BB171" s="108">
        <f t="shared" si="59"/>
        <v>0</v>
      </c>
    </row>
    <row r="172" spans="1:54">
      <c r="A172" s="50">
        <v>14</v>
      </c>
      <c r="B172" s="51">
        <f>'advisory roster'!B19</f>
        <v>0</v>
      </c>
      <c r="C172" s="53">
        <f>'advisory roster'!D19</f>
        <v>0</v>
      </c>
      <c r="D172" s="48" t="s">
        <v>63</v>
      </c>
      <c r="E172" s="54">
        <f t="shared" si="45"/>
        <v>0.75</v>
      </c>
      <c r="F172" s="55">
        <f>'advisory roster'!Y19</f>
        <v>0</v>
      </c>
      <c r="G172" s="50">
        <f>'advisory roster'!F19</f>
        <v>0</v>
      </c>
      <c r="H172" s="26">
        <v>16</v>
      </c>
      <c r="I172" s="26">
        <v>14</v>
      </c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56" t="e">
        <f t="shared" si="42"/>
        <v>#DIV/0!</v>
      </c>
      <c r="W172" s="59">
        <f t="shared" si="43"/>
        <v>0</v>
      </c>
      <c r="X172" s="48" t="e">
        <f t="shared" si="44"/>
        <v>#DIV/0!</v>
      </c>
      <c r="Y172" s="48">
        <f>RANK(W172,($W$159:$W$172,$W$175:$W$194),0)</f>
        <v>32</v>
      </c>
      <c r="Z172" s="31"/>
      <c r="AB172" s="50">
        <v>14</v>
      </c>
      <c r="AC172" s="51">
        <f>'advisory roster'!B19</f>
        <v>0</v>
      </c>
      <c r="AD172" s="52">
        <f t="shared" si="48"/>
        <v>14</v>
      </c>
      <c r="AE172" s="52" t="s">
        <v>17</v>
      </c>
      <c r="AF172" s="53">
        <f>'advisory roster'!D19</f>
        <v>0</v>
      </c>
      <c r="AG172" s="82"/>
      <c r="AH172" s="82"/>
      <c r="AI172" s="82"/>
      <c r="AJ172" s="82"/>
      <c r="AK172" s="82"/>
      <c r="AL172" s="82"/>
      <c r="AM172" s="82"/>
      <c r="AN172" s="82"/>
      <c r="AO172" s="82"/>
      <c r="AP172" s="82"/>
      <c r="AQ172" s="82"/>
      <c r="AR172" s="48"/>
      <c r="AS172" s="57" t="e">
        <f t="shared" si="46"/>
        <v>#DIV/0!</v>
      </c>
      <c r="AT172" s="26">
        <v>14</v>
      </c>
      <c r="AU172" s="107"/>
      <c r="AV172" s="107"/>
      <c r="AW172" s="26">
        <v>14</v>
      </c>
      <c r="AX172" s="107"/>
      <c r="AY172" s="107"/>
      <c r="AZ172" s="26">
        <v>14</v>
      </c>
      <c r="BA172" s="108">
        <f t="shared" ref="BA172:BB172" si="60">SUM(AU22,AX22,BA22,AU72,AX72,BA72,AU122,AX122,BA122,AU172,AX172)</f>
        <v>0</v>
      </c>
      <c r="BB172" s="108">
        <f t="shared" si="60"/>
        <v>0</v>
      </c>
    </row>
    <row r="173" spans="1:54" ht="15">
      <c r="A173" s="61"/>
      <c r="B173" s="62"/>
      <c r="C173" s="63"/>
      <c r="D173" s="48"/>
      <c r="E173" s="54"/>
      <c r="F173" s="48"/>
      <c r="G173" s="50"/>
      <c r="H173" s="26">
        <v>17</v>
      </c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56"/>
      <c r="W173" s="59"/>
      <c r="X173" s="48" t="b">
        <f t="shared" si="44"/>
        <v>0</v>
      </c>
      <c r="Y173" s="48"/>
      <c r="Z173" s="31"/>
      <c r="AB173" s="61"/>
      <c r="AC173" s="62"/>
      <c r="AD173" s="52">
        <f t="shared" si="48"/>
        <v>15</v>
      </c>
      <c r="AE173" s="62"/>
      <c r="AF173" s="63"/>
      <c r="AG173" s="54"/>
      <c r="AH173" s="54"/>
      <c r="AI173" s="54"/>
      <c r="AJ173" s="54"/>
      <c r="AK173" s="54"/>
      <c r="AL173" s="54"/>
      <c r="AM173" s="54"/>
      <c r="AN173" s="54"/>
      <c r="AO173" s="54"/>
      <c r="AP173" s="54"/>
      <c r="AQ173" s="54"/>
      <c r="AR173" s="48"/>
      <c r="AS173" s="57" t="e">
        <f t="shared" si="46"/>
        <v>#DIV/0!</v>
      </c>
      <c r="AU173" s="50"/>
      <c r="AV173" s="50"/>
      <c r="AX173" s="50"/>
      <c r="AY173" s="50"/>
      <c r="BA173" s="108"/>
      <c r="BB173" s="108"/>
    </row>
    <row r="174" spans="1:54" ht="15">
      <c r="A174" s="176" t="s">
        <v>18</v>
      </c>
      <c r="B174" s="177"/>
      <c r="C174" s="178"/>
      <c r="D174" s="48"/>
      <c r="E174" s="54"/>
      <c r="F174" s="48"/>
      <c r="G174" s="50"/>
      <c r="H174" s="26">
        <v>18</v>
      </c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56"/>
      <c r="W174" s="59"/>
      <c r="X174" s="48" t="b">
        <f t="shared" si="44"/>
        <v>0</v>
      </c>
      <c r="Y174" s="48"/>
      <c r="Z174" s="31"/>
      <c r="AB174" s="136" t="s">
        <v>18</v>
      </c>
      <c r="AC174" s="62"/>
      <c r="AD174" s="52">
        <f t="shared" si="48"/>
        <v>16</v>
      </c>
      <c r="AE174" s="62"/>
      <c r="AF174" s="63"/>
      <c r="AG174" s="54"/>
      <c r="AH174" s="54"/>
      <c r="AI174" s="54"/>
      <c r="AJ174" s="54"/>
      <c r="AK174" s="54"/>
      <c r="AL174" s="54"/>
      <c r="AM174" s="54"/>
      <c r="AN174" s="54"/>
      <c r="AO174" s="54"/>
      <c r="AP174" s="54"/>
      <c r="AQ174" s="54"/>
      <c r="AR174" s="48"/>
      <c r="AS174" s="57" t="e">
        <f t="shared" si="46"/>
        <v>#DIV/0!</v>
      </c>
      <c r="AU174" s="50"/>
      <c r="AV174" s="50"/>
      <c r="AX174" s="50"/>
      <c r="AY174" s="50"/>
      <c r="BA174" s="108"/>
      <c r="BB174" s="108"/>
    </row>
    <row r="175" spans="1:54">
      <c r="A175" s="50">
        <v>1</v>
      </c>
      <c r="B175" s="51" t="str">
        <f>'advisory roster'!B27</f>
        <v>ADRIVAN</v>
      </c>
      <c r="C175" s="53" t="str">
        <f>'advisory roster'!D27</f>
        <v>EURIKA C.</v>
      </c>
      <c r="D175" s="48" t="s">
        <v>64</v>
      </c>
      <c r="E175" s="54">
        <f>E25+3/4</f>
        <v>0.75</v>
      </c>
      <c r="F175" s="55">
        <f>'advisory roster'!Y27</f>
        <v>0</v>
      </c>
      <c r="G175" s="50">
        <f>'advisory roster'!F27</f>
        <v>0</v>
      </c>
      <c r="H175" s="26">
        <v>19</v>
      </c>
      <c r="I175" s="26">
        <v>1</v>
      </c>
      <c r="J175" s="118">
        <v>102</v>
      </c>
      <c r="K175" s="118">
        <v>87</v>
      </c>
      <c r="L175" s="118">
        <v>85</v>
      </c>
      <c r="M175" s="118">
        <v>89</v>
      </c>
      <c r="N175" s="118">
        <v>83</v>
      </c>
      <c r="O175" s="118">
        <v>88</v>
      </c>
      <c r="P175" s="119">
        <v>83.95</v>
      </c>
      <c r="Q175" s="118">
        <v>88</v>
      </c>
      <c r="R175" s="118">
        <v>90</v>
      </c>
      <c r="S175" s="118">
        <v>92</v>
      </c>
      <c r="T175" s="120" t="s">
        <v>113</v>
      </c>
      <c r="U175" s="82"/>
      <c r="V175" s="56">
        <f t="shared" ref="V175:V194" si="61">AS175</f>
        <v>88</v>
      </c>
      <c r="W175" s="59">
        <f t="shared" si="43"/>
        <v>89.38</v>
      </c>
      <c r="X175" s="48" t="b">
        <f t="shared" si="44"/>
        <v>0</v>
      </c>
      <c r="Y175" s="48">
        <f>RANK(W175,($W$159:$W$172,$W$175:$W$194),0)</f>
        <v>4</v>
      </c>
      <c r="Z175" s="31"/>
      <c r="AB175" s="50">
        <v>1</v>
      </c>
      <c r="AC175" s="51" t="str">
        <f>'advisory roster'!B27</f>
        <v>ADRIVAN</v>
      </c>
      <c r="AD175" s="52">
        <f t="shared" si="48"/>
        <v>17</v>
      </c>
      <c r="AE175" s="52" t="s">
        <v>17</v>
      </c>
      <c r="AF175" s="53" t="str">
        <f>'advisory roster'!D27</f>
        <v>EURIKA C.</v>
      </c>
      <c r="AG175" s="118">
        <v>92</v>
      </c>
      <c r="AH175" s="118">
        <v>87</v>
      </c>
      <c r="AI175" s="118">
        <v>85</v>
      </c>
      <c r="AJ175" s="118">
        <v>89</v>
      </c>
      <c r="AK175" s="118">
        <v>83</v>
      </c>
      <c r="AL175" s="118">
        <v>88</v>
      </c>
      <c r="AM175" s="119">
        <v>83.95</v>
      </c>
      <c r="AN175" s="118">
        <v>88</v>
      </c>
      <c r="AO175" s="118">
        <v>90</v>
      </c>
      <c r="AP175" s="118">
        <v>92</v>
      </c>
      <c r="AQ175" s="120" t="s">
        <v>113</v>
      </c>
      <c r="AR175" s="48"/>
      <c r="AS175" s="57">
        <f t="shared" si="46"/>
        <v>88</v>
      </c>
      <c r="AT175" s="26">
        <v>1</v>
      </c>
      <c r="AU175" s="107"/>
      <c r="AV175" s="107"/>
      <c r="AW175" s="26">
        <v>1</v>
      </c>
      <c r="AX175" s="107"/>
      <c r="AY175" s="107"/>
      <c r="AZ175" s="26">
        <v>1</v>
      </c>
      <c r="BA175" s="108">
        <f t="shared" ref="BA175:BB175" si="62">SUM(AU25,AX25,BA25,AU75,AX75,BA75,AU125,AX125,BA125,AU175,AX175)</f>
        <v>0</v>
      </c>
      <c r="BB175" s="108">
        <f t="shared" si="62"/>
        <v>0</v>
      </c>
    </row>
    <row r="176" spans="1:54">
      <c r="A176" s="50">
        <v>2</v>
      </c>
      <c r="B176" s="51" t="str">
        <f>'advisory roster'!B28</f>
        <v>ALI</v>
      </c>
      <c r="C176" s="53" t="str">
        <f>'advisory roster'!D28</f>
        <v>NORJAMELAH</v>
      </c>
      <c r="D176" s="48" t="s">
        <v>64</v>
      </c>
      <c r="E176" s="54">
        <f t="shared" ref="E176:E194" si="63">E26+3/4</f>
        <v>0.75</v>
      </c>
      <c r="F176" s="55">
        <f>'advisory roster'!Y28</f>
        <v>0</v>
      </c>
      <c r="G176" s="50">
        <f>'advisory roster'!F28</f>
        <v>0</v>
      </c>
      <c r="H176" s="26">
        <v>20</v>
      </c>
      <c r="I176" s="26">
        <v>2</v>
      </c>
      <c r="J176" s="118">
        <v>92</v>
      </c>
      <c r="K176" s="118">
        <v>87</v>
      </c>
      <c r="L176" s="118">
        <v>82</v>
      </c>
      <c r="M176" s="118">
        <v>90</v>
      </c>
      <c r="N176" s="118">
        <v>88</v>
      </c>
      <c r="O176" s="118">
        <v>88</v>
      </c>
      <c r="P176" s="119">
        <v>81.350000000000009</v>
      </c>
      <c r="Q176" s="118">
        <v>97</v>
      </c>
      <c r="R176" s="118">
        <v>92</v>
      </c>
      <c r="S176" s="118">
        <v>93</v>
      </c>
      <c r="T176" s="120" t="s">
        <v>113</v>
      </c>
      <c r="U176" s="82"/>
      <c r="V176" s="56">
        <f t="shared" si="61"/>
        <v>89</v>
      </c>
      <c r="W176" s="59">
        <f t="shared" si="43"/>
        <v>89.26</v>
      </c>
      <c r="X176" s="48" t="b">
        <f t="shared" si="44"/>
        <v>0</v>
      </c>
      <c r="Y176" s="48">
        <f>RANK(W176,($W$159:$W$172,$W$175:$W$194),0)</f>
        <v>6</v>
      </c>
      <c r="Z176" s="31"/>
      <c r="AB176" s="50">
        <v>2</v>
      </c>
      <c r="AC176" s="51" t="str">
        <f>'advisory roster'!B28</f>
        <v>ALI</v>
      </c>
      <c r="AD176" s="52">
        <f t="shared" si="48"/>
        <v>18</v>
      </c>
      <c r="AE176" s="58" t="s">
        <v>17</v>
      </c>
      <c r="AF176" s="53" t="str">
        <f>'advisory roster'!D28</f>
        <v>NORJAMELAH</v>
      </c>
      <c r="AG176" s="118">
        <v>92</v>
      </c>
      <c r="AH176" s="118">
        <v>87</v>
      </c>
      <c r="AI176" s="118">
        <v>82</v>
      </c>
      <c r="AJ176" s="118">
        <v>90</v>
      </c>
      <c r="AK176" s="118">
        <v>88</v>
      </c>
      <c r="AL176" s="118">
        <v>88</v>
      </c>
      <c r="AM176" s="119">
        <v>81.350000000000009</v>
      </c>
      <c r="AN176" s="118">
        <v>97</v>
      </c>
      <c r="AO176" s="118">
        <v>92</v>
      </c>
      <c r="AP176" s="118">
        <v>93</v>
      </c>
      <c r="AQ176" s="120" t="s">
        <v>113</v>
      </c>
      <c r="AR176" s="48"/>
      <c r="AS176" s="57">
        <f t="shared" si="46"/>
        <v>89</v>
      </c>
      <c r="AT176" s="26">
        <v>2</v>
      </c>
      <c r="AU176" s="107"/>
      <c r="AV176" s="107"/>
      <c r="AW176" s="26">
        <v>2</v>
      </c>
      <c r="AX176" s="107"/>
      <c r="AY176" s="107"/>
      <c r="AZ176" s="26">
        <v>2</v>
      </c>
      <c r="BA176" s="108">
        <f t="shared" ref="BA176:BB176" si="64">SUM(AU26,AX26,BA26,AU76,AX76,BA76,AU126,AX126,BA126,AU176,AX176)</f>
        <v>0</v>
      </c>
      <c r="BB176" s="108">
        <f t="shared" si="64"/>
        <v>0</v>
      </c>
    </row>
    <row r="177" spans="1:54">
      <c r="A177" s="50">
        <v>3</v>
      </c>
      <c r="B177" s="51" t="str">
        <f>'advisory roster'!B29</f>
        <v>BALAGULAN</v>
      </c>
      <c r="C177" s="53" t="str">
        <f>'advisory roster'!D29</f>
        <v>MA. VERLYN JEAL T.</v>
      </c>
      <c r="D177" s="48" t="s">
        <v>64</v>
      </c>
      <c r="E177" s="54">
        <f t="shared" si="63"/>
        <v>0.75</v>
      </c>
      <c r="F177" s="55">
        <f>'advisory roster'!Y29</f>
        <v>0</v>
      </c>
      <c r="G177" s="50">
        <f>'advisory roster'!F29</f>
        <v>0</v>
      </c>
      <c r="H177" s="26">
        <v>21</v>
      </c>
      <c r="I177" s="26">
        <v>3</v>
      </c>
      <c r="J177" s="118">
        <v>90</v>
      </c>
      <c r="K177" s="118">
        <v>85</v>
      </c>
      <c r="L177" s="118">
        <v>82</v>
      </c>
      <c r="M177" s="118">
        <v>82</v>
      </c>
      <c r="N177" s="118">
        <v>86</v>
      </c>
      <c r="O177" s="118">
        <v>89</v>
      </c>
      <c r="P177" s="119">
        <v>80.2</v>
      </c>
      <c r="Q177" s="118">
        <v>90</v>
      </c>
      <c r="R177" s="118">
        <v>86</v>
      </c>
      <c r="S177" s="118">
        <v>88</v>
      </c>
      <c r="T177" s="120" t="s">
        <v>113</v>
      </c>
      <c r="U177" s="82"/>
      <c r="V177" s="56">
        <f t="shared" si="61"/>
        <v>86</v>
      </c>
      <c r="W177" s="59">
        <f t="shared" si="43"/>
        <v>85.86</v>
      </c>
      <c r="X177" s="48" t="b">
        <f t="shared" si="44"/>
        <v>0</v>
      </c>
      <c r="Y177" s="48">
        <f>RANK(W177,($W$159:$W$172,$W$175:$W$194),0)</f>
        <v>18</v>
      </c>
      <c r="Z177" s="31"/>
      <c r="AB177" s="50">
        <v>3</v>
      </c>
      <c r="AC177" s="51" t="str">
        <f>'advisory roster'!B29</f>
        <v>BALAGULAN</v>
      </c>
      <c r="AD177" s="52">
        <f t="shared" si="48"/>
        <v>19</v>
      </c>
      <c r="AE177" s="52" t="s">
        <v>17</v>
      </c>
      <c r="AF177" s="53" t="str">
        <f>'advisory roster'!D29</f>
        <v>MA. VERLYN JEAL T.</v>
      </c>
      <c r="AG177" s="118">
        <v>90</v>
      </c>
      <c r="AH177" s="118">
        <v>85</v>
      </c>
      <c r="AI177" s="118">
        <v>82</v>
      </c>
      <c r="AJ177" s="118">
        <v>82</v>
      </c>
      <c r="AK177" s="118">
        <v>86</v>
      </c>
      <c r="AL177" s="118">
        <v>89</v>
      </c>
      <c r="AM177" s="119">
        <v>80.2</v>
      </c>
      <c r="AN177" s="118">
        <v>90</v>
      </c>
      <c r="AO177" s="118">
        <v>86</v>
      </c>
      <c r="AP177" s="118">
        <v>88</v>
      </c>
      <c r="AQ177" s="120" t="s">
        <v>113</v>
      </c>
      <c r="AR177" s="48"/>
      <c r="AS177" s="57">
        <f t="shared" si="46"/>
        <v>86</v>
      </c>
      <c r="AT177" s="26">
        <v>3</v>
      </c>
      <c r="AU177" s="107"/>
      <c r="AV177" s="107"/>
      <c r="AW177" s="26">
        <v>3</v>
      </c>
      <c r="AX177" s="107"/>
      <c r="AY177" s="107"/>
      <c r="AZ177" s="26">
        <v>3</v>
      </c>
      <c r="BA177" s="108">
        <f t="shared" ref="BA177:BB177" si="65">SUM(AU27,AX27,BA27,AU77,AX77,BA77,AU127,AX127,BA127,AU177,AX177)</f>
        <v>0</v>
      </c>
      <c r="BB177" s="108">
        <f t="shared" si="65"/>
        <v>0</v>
      </c>
    </row>
    <row r="178" spans="1:54">
      <c r="A178" s="50">
        <v>4</v>
      </c>
      <c r="B178" s="51" t="str">
        <f>'advisory roster'!B30</f>
        <v>CABARDO</v>
      </c>
      <c r="C178" s="53" t="str">
        <f>'advisory roster'!D30</f>
        <v>NOEMI ANGEL S.</v>
      </c>
      <c r="D178" s="48" t="s">
        <v>64</v>
      </c>
      <c r="E178" s="54">
        <f t="shared" si="63"/>
        <v>0.75</v>
      </c>
      <c r="F178" s="55">
        <f>'advisory roster'!Y30</f>
        <v>0</v>
      </c>
      <c r="G178" s="50">
        <f>'advisory roster'!F30</f>
        <v>0</v>
      </c>
      <c r="H178" s="26">
        <v>22</v>
      </c>
      <c r="I178" s="26">
        <v>4</v>
      </c>
      <c r="J178" s="118">
        <v>89</v>
      </c>
      <c r="K178" s="118">
        <v>82</v>
      </c>
      <c r="L178" s="118">
        <v>79</v>
      </c>
      <c r="M178" s="118">
        <v>81</v>
      </c>
      <c r="N178" s="118">
        <v>83</v>
      </c>
      <c r="O178" s="118">
        <v>88</v>
      </c>
      <c r="P178" s="119">
        <v>76.7</v>
      </c>
      <c r="Q178" s="118">
        <v>88</v>
      </c>
      <c r="R178" s="118">
        <v>84</v>
      </c>
      <c r="S178" s="118">
        <v>89</v>
      </c>
      <c r="T178" s="120" t="s">
        <v>113</v>
      </c>
      <c r="U178" s="82"/>
      <c r="V178" s="56">
        <f t="shared" si="61"/>
        <v>84</v>
      </c>
      <c r="W178" s="59">
        <f t="shared" si="43"/>
        <v>84.05</v>
      </c>
      <c r="X178" s="48" t="b">
        <f t="shared" si="44"/>
        <v>0</v>
      </c>
      <c r="Y178" s="48">
        <f>RANK(W178,($W$159:$W$172,$W$175:$W$194),0)</f>
        <v>25</v>
      </c>
      <c r="Z178" s="31"/>
      <c r="AB178" s="50">
        <v>4</v>
      </c>
      <c r="AC178" s="51" t="str">
        <f>'advisory roster'!B30</f>
        <v>CABARDO</v>
      </c>
      <c r="AD178" s="52">
        <f t="shared" si="48"/>
        <v>20</v>
      </c>
      <c r="AE178" s="58" t="s">
        <v>17</v>
      </c>
      <c r="AF178" s="53" t="str">
        <f>'advisory roster'!D30</f>
        <v>NOEMI ANGEL S.</v>
      </c>
      <c r="AG178" s="118">
        <v>89</v>
      </c>
      <c r="AH178" s="118">
        <v>82</v>
      </c>
      <c r="AI178" s="118">
        <v>79</v>
      </c>
      <c r="AJ178" s="118">
        <v>81</v>
      </c>
      <c r="AK178" s="118">
        <v>83</v>
      </c>
      <c r="AL178" s="118">
        <v>88</v>
      </c>
      <c r="AM178" s="119">
        <v>76.7</v>
      </c>
      <c r="AN178" s="118">
        <v>88</v>
      </c>
      <c r="AO178" s="118">
        <v>84</v>
      </c>
      <c r="AP178" s="118">
        <v>89</v>
      </c>
      <c r="AQ178" s="120" t="s">
        <v>113</v>
      </c>
      <c r="AR178" s="48"/>
      <c r="AS178" s="57">
        <f t="shared" si="46"/>
        <v>84</v>
      </c>
      <c r="AT178" s="26">
        <v>4</v>
      </c>
      <c r="AU178" s="107"/>
      <c r="AV178" s="107"/>
      <c r="AW178" s="26">
        <v>4</v>
      </c>
      <c r="AX178" s="107"/>
      <c r="AY178" s="107"/>
      <c r="AZ178" s="26">
        <v>4</v>
      </c>
      <c r="BA178" s="108">
        <f t="shared" ref="BA178:BB178" si="66">SUM(AU28,AX28,BA28,AU78,AX78,BA78,AU128,AX128,BA128,AU178,AX178)</f>
        <v>0</v>
      </c>
      <c r="BB178" s="108">
        <f t="shared" si="66"/>
        <v>0</v>
      </c>
    </row>
    <row r="179" spans="1:54">
      <c r="A179" s="50">
        <v>5</v>
      </c>
      <c r="B179" s="51" t="str">
        <f>'advisory roster'!B31</f>
        <v>CANETE</v>
      </c>
      <c r="C179" s="53" t="str">
        <f>'advisory roster'!D31</f>
        <v>SHAIRA BABES B.</v>
      </c>
      <c r="D179" s="48" t="s">
        <v>64</v>
      </c>
      <c r="E179" s="54">
        <f t="shared" si="63"/>
        <v>0.75</v>
      </c>
      <c r="F179" s="55">
        <f>'advisory roster'!Y31</f>
        <v>0</v>
      </c>
      <c r="G179" s="50">
        <f>'advisory roster'!F31</f>
        <v>0</v>
      </c>
      <c r="H179" s="26">
        <v>23</v>
      </c>
      <c r="I179" s="26">
        <v>5</v>
      </c>
      <c r="J179" s="118">
        <v>91</v>
      </c>
      <c r="K179" s="118">
        <v>90</v>
      </c>
      <c r="L179" s="118">
        <v>84</v>
      </c>
      <c r="M179" s="118">
        <v>87</v>
      </c>
      <c r="N179" s="118">
        <v>86</v>
      </c>
      <c r="O179" s="118">
        <v>93</v>
      </c>
      <c r="P179" s="119">
        <v>82.7</v>
      </c>
      <c r="Q179" s="118">
        <v>86</v>
      </c>
      <c r="R179" s="118">
        <v>91</v>
      </c>
      <c r="S179" s="118">
        <v>94</v>
      </c>
      <c r="T179" s="120" t="s">
        <v>113</v>
      </c>
      <c r="U179" s="82"/>
      <c r="V179" s="56">
        <f t="shared" si="61"/>
        <v>88</v>
      </c>
      <c r="W179" s="59">
        <f t="shared" si="43"/>
        <v>88.36</v>
      </c>
      <c r="X179" s="48" t="b">
        <f t="shared" si="44"/>
        <v>0</v>
      </c>
      <c r="Y179" s="48">
        <f>RANK(W179,($W$159:$W$172,$W$175:$W$194),0)</f>
        <v>8</v>
      </c>
      <c r="Z179" s="31"/>
      <c r="AB179" s="50">
        <v>5</v>
      </c>
      <c r="AC179" s="51" t="str">
        <f>'advisory roster'!B31</f>
        <v>CANETE</v>
      </c>
      <c r="AD179" s="52">
        <f t="shared" si="48"/>
        <v>21</v>
      </c>
      <c r="AE179" s="52" t="s">
        <v>17</v>
      </c>
      <c r="AF179" s="53" t="str">
        <f>'advisory roster'!D31</f>
        <v>SHAIRA BABES B.</v>
      </c>
      <c r="AG179" s="118">
        <v>91</v>
      </c>
      <c r="AH179" s="118">
        <v>90</v>
      </c>
      <c r="AI179" s="118">
        <v>84</v>
      </c>
      <c r="AJ179" s="118">
        <v>87</v>
      </c>
      <c r="AK179" s="118">
        <v>86</v>
      </c>
      <c r="AL179" s="118">
        <v>93</v>
      </c>
      <c r="AM179" s="119">
        <v>82.7</v>
      </c>
      <c r="AN179" s="118">
        <v>86</v>
      </c>
      <c r="AO179" s="118">
        <v>91</v>
      </c>
      <c r="AP179" s="118">
        <v>94</v>
      </c>
      <c r="AQ179" s="120" t="s">
        <v>113</v>
      </c>
      <c r="AR179" s="48"/>
      <c r="AS179" s="57">
        <f t="shared" si="46"/>
        <v>88</v>
      </c>
      <c r="AT179" s="26">
        <v>5</v>
      </c>
      <c r="AU179" s="107"/>
      <c r="AV179" s="107"/>
      <c r="AW179" s="26">
        <v>5</v>
      </c>
      <c r="AX179" s="107"/>
      <c r="AY179" s="107"/>
      <c r="AZ179" s="26">
        <v>5</v>
      </c>
      <c r="BA179" s="108">
        <f t="shared" ref="BA179:BB179" si="67">SUM(AU29,AX29,BA29,AU79,AX79,BA79,AU129,AX129,BA129,AU179,AX179)</f>
        <v>0</v>
      </c>
      <c r="BB179" s="108">
        <f t="shared" si="67"/>
        <v>0</v>
      </c>
    </row>
    <row r="180" spans="1:54">
      <c r="A180" s="50">
        <v>6</v>
      </c>
      <c r="B180" s="51" t="str">
        <f>'advisory roster'!B32</f>
        <v>CORCINO</v>
      </c>
      <c r="C180" s="53" t="str">
        <f>'advisory roster'!D32</f>
        <v>RUSSEL CHRISTINE B.</v>
      </c>
      <c r="D180" s="48" t="s">
        <v>64</v>
      </c>
      <c r="E180" s="54">
        <f t="shared" si="63"/>
        <v>0.75</v>
      </c>
      <c r="F180" s="55">
        <f>'advisory roster'!Y32</f>
        <v>0</v>
      </c>
      <c r="G180" s="50">
        <f>'advisory roster'!F32</f>
        <v>0</v>
      </c>
      <c r="H180" s="26">
        <v>24</v>
      </c>
      <c r="I180" s="26">
        <v>6</v>
      </c>
      <c r="J180" s="118">
        <v>89</v>
      </c>
      <c r="K180" s="118">
        <v>82</v>
      </c>
      <c r="L180" s="118">
        <v>79</v>
      </c>
      <c r="M180" s="118">
        <v>81</v>
      </c>
      <c r="N180" s="118">
        <v>83</v>
      </c>
      <c r="O180" s="118">
        <v>88</v>
      </c>
      <c r="P180" s="119">
        <v>76.7</v>
      </c>
      <c r="Q180" s="118">
        <v>88</v>
      </c>
      <c r="R180" s="118">
        <v>84</v>
      </c>
      <c r="S180" s="118">
        <v>89</v>
      </c>
      <c r="T180" s="120" t="s">
        <v>113</v>
      </c>
      <c r="U180" s="82"/>
      <c r="V180" s="56">
        <f t="shared" si="61"/>
        <v>84</v>
      </c>
      <c r="W180" s="59">
        <f t="shared" si="43"/>
        <v>84.05</v>
      </c>
      <c r="X180" s="48" t="b">
        <f t="shared" si="44"/>
        <v>0</v>
      </c>
      <c r="Y180" s="48">
        <f>RANK(W180,($W$159:$W$172,$W$175:$W$194),0)</f>
        <v>25</v>
      </c>
      <c r="Z180" s="31"/>
      <c r="AB180" s="50">
        <v>6</v>
      </c>
      <c r="AC180" s="51" t="str">
        <f>'advisory roster'!B32</f>
        <v>CORCINO</v>
      </c>
      <c r="AD180" s="52">
        <f t="shared" si="48"/>
        <v>22</v>
      </c>
      <c r="AE180" s="58" t="s">
        <v>17</v>
      </c>
      <c r="AF180" s="53" t="str">
        <f>'advisory roster'!D32</f>
        <v>RUSSEL CHRISTINE B.</v>
      </c>
      <c r="AG180" s="118">
        <v>89</v>
      </c>
      <c r="AH180" s="118">
        <v>82</v>
      </c>
      <c r="AI180" s="118">
        <v>79</v>
      </c>
      <c r="AJ180" s="118">
        <v>81</v>
      </c>
      <c r="AK180" s="118">
        <v>83</v>
      </c>
      <c r="AL180" s="118">
        <v>88</v>
      </c>
      <c r="AM180" s="119">
        <v>76.7</v>
      </c>
      <c r="AN180" s="118">
        <v>88</v>
      </c>
      <c r="AO180" s="118">
        <v>84</v>
      </c>
      <c r="AP180" s="118">
        <v>89</v>
      </c>
      <c r="AQ180" s="120" t="s">
        <v>113</v>
      </c>
      <c r="AR180" s="48"/>
      <c r="AS180" s="57">
        <f t="shared" si="46"/>
        <v>84</v>
      </c>
      <c r="AT180" s="26">
        <v>6</v>
      </c>
      <c r="AU180" s="107"/>
      <c r="AV180" s="107"/>
      <c r="AW180" s="26">
        <v>6</v>
      </c>
      <c r="AX180" s="107"/>
      <c r="AY180" s="107"/>
      <c r="AZ180" s="26">
        <v>6</v>
      </c>
      <c r="BA180" s="108">
        <f t="shared" ref="BA180:BB180" si="68">SUM(AU30,AX30,BA30,AU80,AX80,BA80,AU130,AX130,BA130,AU180,AX180)</f>
        <v>0</v>
      </c>
      <c r="BB180" s="108">
        <f t="shared" si="68"/>
        <v>0</v>
      </c>
    </row>
    <row r="181" spans="1:54">
      <c r="A181" s="50">
        <v>7</v>
      </c>
      <c r="B181" s="51" t="str">
        <f>'advisory roster'!B33</f>
        <v>DECIERDO</v>
      </c>
      <c r="C181" s="53" t="str">
        <f>'advisory roster'!D33</f>
        <v>SHEILA MAY M.</v>
      </c>
      <c r="D181" s="48" t="s">
        <v>64</v>
      </c>
      <c r="E181" s="54">
        <f t="shared" si="63"/>
        <v>0.75</v>
      </c>
      <c r="F181" s="55">
        <f>'advisory roster'!Y33</f>
        <v>0</v>
      </c>
      <c r="G181" s="50">
        <f>'advisory roster'!F33</f>
        <v>0</v>
      </c>
      <c r="H181" s="26">
        <v>25</v>
      </c>
      <c r="I181" s="26">
        <v>7</v>
      </c>
      <c r="J181" s="118">
        <v>91</v>
      </c>
      <c r="K181" s="118">
        <v>90</v>
      </c>
      <c r="L181" s="118">
        <v>84</v>
      </c>
      <c r="M181" s="118">
        <v>87</v>
      </c>
      <c r="N181" s="118">
        <v>86</v>
      </c>
      <c r="O181" s="118">
        <v>93</v>
      </c>
      <c r="P181" s="119">
        <v>82.7</v>
      </c>
      <c r="Q181" s="118">
        <v>86</v>
      </c>
      <c r="R181" s="118">
        <v>91</v>
      </c>
      <c r="S181" s="118">
        <v>94</v>
      </c>
      <c r="T181" s="120" t="s">
        <v>113</v>
      </c>
      <c r="U181" s="82"/>
      <c r="V181" s="56">
        <f t="shared" si="61"/>
        <v>88</v>
      </c>
      <c r="W181" s="59">
        <f t="shared" si="43"/>
        <v>88.36</v>
      </c>
      <c r="X181" s="48" t="b">
        <f t="shared" si="44"/>
        <v>0</v>
      </c>
      <c r="Y181" s="48">
        <f>RANK(W181,($W$159:$W$172,$W$175:$W$194),0)</f>
        <v>8</v>
      </c>
      <c r="Z181" s="31"/>
      <c r="AB181" s="50">
        <v>7</v>
      </c>
      <c r="AC181" s="51" t="str">
        <f>'advisory roster'!B33</f>
        <v>DECIERDO</v>
      </c>
      <c r="AD181" s="52">
        <f t="shared" si="48"/>
        <v>23</v>
      </c>
      <c r="AE181" s="52" t="s">
        <v>17</v>
      </c>
      <c r="AF181" s="53" t="str">
        <f>'advisory roster'!D33</f>
        <v>SHEILA MAY M.</v>
      </c>
      <c r="AG181" s="118">
        <v>91</v>
      </c>
      <c r="AH181" s="118">
        <v>90</v>
      </c>
      <c r="AI181" s="118">
        <v>84</v>
      </c>
      <c r="AJ181" s="118">
        <v>87</v>
      </c>
      <c r="AK181" s="118">
        <v>86</v>
      </c>
      <c r="AL181" s="118">
        <v>93</v>
      </c>
      <c r="AM181" s="119">
        <v>82.7</v>
      </c>
      <c r="AN181" s="118">
        <v>86</v>
      </c>
      <c r="AO181" s="118">
        <v>91</v>
      </c>
      <c r="AP181" s="118">
        <v>94</v>
      </c>
      <c r="AQ181" s="120" t="s">
        <v>113</v>
      </c>
      <c r="AR181" s="48"/>
      <c r="AS181" s="57">
        <f t="shared" si="46"/>
        <v>88</v>
      </c>
      <c r="AT181" s="26">
        <v>7</v>
      </c>
      <c r="AU181" s="107"/>
      <c r="AV181" s="107"/>
      <c r="AW181" s="26">
        <v>7</v>
      </c>
      <c r="AX181" s="107"/>
      <c r="AY181" s="107"/>
      <c r="AZ181" s="26">
        <v>7</v>
      </c>
      <c r="BA181" s="108">
        <f t="shared" ref="BA181:BB181" si="69">SUM(AU31,AX31,BA31,AU81,AX81,BA81,AU131,AX131,BA131,AU181,AX181)</f>
        <v>0</v>
      </c>
      <c r="BB181" s="108">
        <f t="shared" si="69"/>
        <v>0</v>
      </c>
    </row>
    <row r="182" spans="1:54">
      <c r="A182" s="50">
        <v>8</v>
      </c>
      <c r="B182" s="51" t="str">
        <f>'advisory roster'!B34</f>
        <v>DEGAMO</v>
      </c>
      <c r="C182" s="53" t="str">
        <f>'advisory roster'!D34</f>
        <v>RUTH JEANNE J.</v>
      </c>
      <c r="D182" s="48" t="s">
        <v>64</v>
      </c>
      <c r="E182" s="54">
        <f t="shared" si="63"/>
        <v>0.75</v>
      </c>
      <c r="F182" s="55">
        <f>'advisory roster'!Y34</f>
        <v>0</v>
      </c>
      <c r="G182" s="50">
        <f>'advisory roster'!F34</f>
        <v>0</v>
      </c>
      <c r="H182" s="26">
        <v>26</v>
      </c>
      <c r="I182" s="26">
        <v>8</v>
      </c>
      <c r="J182" s="118">
        <v>96</v>
      </c>
      <c r="K182" s="118">
        <v>89</v>
      </c>
      <c r="L182" s="118">
        <v>94</v>
      </c>
      <c r="M182" s="118">
        <v>99</v>
      </c>
      <c r="N182" s="118">
        <v>95</v>
      </c>
      <c r="O182" s="118">
        <v>97</v>
      </c>
      <c r="P182" s="119">
        <v>97</v>
      </c>
      <c r="Q182" s="118">
        <v>98</v>
      </c>
      <c r="R182" s="118">
        <v>92</v>
      </c>
      <c r="S182" s="118">
        <v>96</v>
      </c>
      <c r="T182" s="120" t="s">
        <v>113</v>
      </c>
      <c r="U182" s="82"/>
      <c r="V182" s="56">
        <f t="shared" si="61"/>
        <v>95</v>
      </c>
      <c r="W182" s="59">
        <f t="shared" si="43"/>
        <v>95.62</v>
      </c>
      <c r="X182" s="48" t="str">
        <f t="shared" si="44"/>
        <v>1st Honor</v>
      </c>
      <c r="Y182" s="48">
        <f>RANK(W182,($W$159:$W$172,$W$175:$W$194),0)</f>
        <v>1</v>
      </c>
      <c r="Z182" s="31"/>
      <c r="AB182" s="50">
        <v>8</v>
      </c>
      <c r="AC182" s="51" t="str">
        <f>'advisory roster'!B34</f>
        <v>DEGAMO</v>
      </c>
      <c r="AD182" s="52">
        <f t="shared" si="48"/>
        <v>24</v>
      </c>
      <c r="AE182" s="58" t="s">
        <v>17</v>
      </c>
      <c r="AF182" s="53" t="str">
        <f>'advisory roster'!D34</f>
        <v>RUTH JEANNE J.</v>
      </c>
      <c r="AG182" s="118">
        <v>96</v>
      </c>
      <c r="AH182" s="118">
        <v>89</v>
      </c>
      <c r="AI182" s="118">
        <v>94</v>
      </c>
      <c r="AJ182" s="118">
        <v>99</v>
      </c>
      <c r="AK182" s="118">
        <v>95</v>
      </c>
      <c r="AL182" s="118">
        <v>97</v>
      </c>
      <c r="AM182" s="119">
        <v>97</v>
      </c>
      <c r="AN182" s="118">
        <v>98</v>
      </c>
      <c r="AO182" s="118">
        <v>92</v>
      </c>
      <c r="AP182" s="118">
        <v>96</v>
      </c>
      <c r="AQ182" s="120" t="s">
        <v>113</v>
      </c>
      <c r="AR182" s="48"/>
      <c r="AS182" s="57">
        <f t="shared" si="46"/>
        <v>95</v>
      </c>
      <c r="AT182" s="26">
        <v>8</v>
      </c>
      <c r="AU182" s="107"/>
      <c r="AV182" s="107"/>
      <c r="AW182" s="26">
        <v>8</v>
      </c>
      <c r="AX182" s="107"/>
      <c r="AY182" s="107"/>
      <c r="AZ182" s="26">
        <v>8</v>
      </c>
      <c r="BA182" s="108">
        <f t="shared" ref="BA182:BB182" si="70">SUM(AU32,AX32,BA32,AU82,AX82,BA82,AU132,AX132,BA132,AU182,AX182)</f>
        <v>0</v>
      </c>
      <c r="BB182" s="108">
        <f t="shared" si="70"/>
        <v>0</v>
      </c>
    </row>
    <row r="183" spans="1:54">
      <c r="A183" s="50">
        <v>9</v>
      </c>
      <c r="B183" s="51" t="str">
        <f>'advisory roster'!B35</f>
        <v>GONZAGA</v>
      </c>
      <c r="C183" s="53" t="str">
        <f>'advisory roster'!D35</f>
        <v>MICHELLE ANGELA</v>
      </c>
      <c r="D183" s="48" t="s">
        <v>64</v>
      </c>
      <c r="E183" s="54">
        <f t="shared" si="63"/>
        <v>0.75</v>
      </c>
      <c r="F183" s="55">
        <f>'advisory roster'!Y35</f>
        <v>0</v>
      </c>
      <c r="G183" s="50">
        <f>'advisory roster'!F35</f>
        <v>0</v>
      </c>
      <c r="H183" s="26">
        <v>27</v>
      </c>
      <c r="I183" s="26">
        <v>9</v>
      </c>
      <c r="J183" s="118">
        <v>90</v>
      </c>
      <c r="K183" s="118">
        <v>82</v>
      </c>
      <c r="L183" s="118">
        <v>80</v>
      </c>
      <c r="M183" s="118">
        <v>83</v>
      </c>
      <c r="N183" s="118">
        <v>86</v>
      </c>
      <c r="O183" s="118">
        <v>94</v>
      </c>
      <c r="P183" s="119">
        <v>80.7</v>
      </c>
      <c r="Q183" s="118">
        <v>91</v>
      </c>
      <c r="R183" s="118">
        <v>91</v>
      </c>
      <c r="S183" s="118">
        <v>90</v>
      </c>
      <c r="T183" s="120" t="s">
        <v>113</v>
      </c>
      <c r="U183" s="82"/>
      <c r="V183" s="56">
        <f t="shared" si="61"/>
        <v>87</v>
      </c>
      <c r="W183" s="59">
        <f t="shared" si="43"/>
        <v>86.67</v>
      </c>
      <c r="X183" s="48" t="b">
        <f t="shared" si="44"/>
        <v>0</v>
      </c>
      <c r="Y183" s="48">
        <f>RANK(W183,($W$159:$W$172,$W$175:$W$194),0)</f>
        <v>13</v>
      </c>
      <c r="Z183" s="31"/>
      <c r="AB183" s="50">
        <v>9</v>
      </c>
      <c r="AC183" s="51" t="str">
        <f>'advisory roster'!B35</f>
        <v>GONZAGA</v>
      </c>
      <c r="AD183" s="52">
        <f t="shared" si="48"/>
        <v>25</v>
      </c>
      <c r="AE183" s="52" t="s">
        <v>17</v>
      </c>
      <c r="AF183" s="53" t="str">
        <f>'advisory roster'!D35</f>
        <v>MICHELLE ANGELA</v>
      </c>
      <c r="AG183" s="118">
        <v>90</v>
      </c>
      <c r="AH183" s="118">
        <v>82</v>
      </c>
      <c r="AI183" s="118">
        <v>80</v>
      </c>
      <c r="AJ183" s="118">
        <v>83</v>
      </c>
      <c r="AK183" s="118">
        <v>86</v>
      </c>
      <c r="AL183" s="118">
        <v>94</v>
      </c>
      <c r="AM183" s="119">
        <v>80.7</v>
      </c>
      <c r="AN183" s="118">
        <v>91</v>
      </c>
      <c r="AO183" s="118">
        <v>91</v>
      </c>
      <c r="AP183" s="118">
        <v>90</v>
      </c>
      <c r="AQ183" s="120" t="s">
        <v>113</v>
      </c>
      <c r="AR183" s="48"/>
      <c r="AS183" s="57">
        <f t="shared" si="46"/>
        <v>87</v>
      </c>
      <c r="AT183" s="26">
        <v>9</v>
      </c>
      <c r="AU183" s="107"/>
      <c r="AV183" s="107"/>
      <c r="AW183" s="26">
        <v>9</v>
      </c>
      <c r="AX183" s="107"/>
      <c r="AY183" s="107"/>
      <c r="AZ183" s="26">
        <v>9</v>
      </c>
      <c r="BA183" s="108">
        <f t="shared" ref="BA183:BB183" si="71">SUM(AU33,AX33,BA33,AU83,AX83,BA83,AU133,AX133,BA133,AU183,AX183)</f>
        <v>0</v>
      </c>
      <c r="BB183" s="108">
        <f t="shared" si="71"/>
        <v>0</v>
      </c>
    </row>
    <row r="184" spans="1:54">
      <c r="A184" s="50">
        <v>10</v>
      </c>
      <c r="B184" s="51" t="str">
        <f>'advisory roster'!B36</f>
        <v>LANARIA</v>
      </c>
      <c r="C184" s="53" t="str">
        <f>'advisory roster'!D36</f>
        <v>LOUISE KATE D.</v>
      </c>
      <c r="D184" s="48" t="s">
        <v>64</v>
      </c>
      <c r="E184" s="54">
        <f t="shared" si="63"/>
        <v>0.75</v>
      </c>
      <c r="F184" s="55">
        <f>'advisory roster'!Y36</f>
        <v>0</v>
      </c>
      <c r="G184" s="50">
        <f>'advisory roster'!F36</f>
        <v>0</v>
      </c>
      <c r="H184" s="26">
        <v>28</v>
      </c>
      <c r="I184" s="26">
        <v>10</v>
      </c>
      <c r="J184" s="118">
        <v>88</v>
      </c>
      <c r="K184" s="118">
        <v>80</v>
      </c>
      <c r="L184" s="118">
        <v>78</v>
      </c>
      <c r="M184" s="118">
        <v>76</v>
      </c>
      <c r="N184" s="118">
        <v>84</v>
      </c>
      <c r="O184" s="118">
        <v>89</v>
      </c>
      <c r="P184" s="119">
        <v>78.3</v>
      </c>
      <c r="Q184" s="118">
        <v>93</v>
      </c>
      <c r="R184" s="118">
        <v>87</v>
      </c>
      <c r="S184" s="118">
        <v>89</v>
      </c>
      <c r="T184" s="120" t="s">
        <v>113</v>
      </c>
      <c r="U184" s="82"/>
      <c r="V184" s="56">
        <f t="shared" si="61"/>
        <v>84</v>
      </c>
      <c r="W184" s="59">
        <f t="shared" si="43"/>
        <v>83.87</v>
      </c>
      <c r="X184" s="48" t="b">
        <f t="shared" si="44"/>
        <v>0</v>
      </c>
      <c r="Y184" s="48">
        <f>RANK(W184,($W$159:$W$172,$W$175:$W$194),0)</f>
        <v>30</v>
      </c>
      <c r="Z184" s="31"/>
      <c r="AB184" s="50">
        <v>10</v>
      </c>
      <c r="AC184" s="51" t="str">
        <f>'advisory roster'!B36</f>
        <v>LANARIA</v>
      </c>
      <c r="AD184" s="52">
        <f t="shared" si="48"/>
        <v>26</v>
      </c>
      <c r="AE184" s="58" t="s">
        <v>17</v>
      </c>
      <c r="AF184" s="53" t="str">
        <f>'advisory roster'!D36</f>
        <v>LOUISE KATE D.</v>
      </c>
      <c r="AG184" s="118">
        <v>88</v>
      </c>
      <c r="AH184" s="118">
        <v>80</v>
      </c>
      <c r="AI184" s="118">
        <v>78</v>
      </c>
      <c r="AJ184" s="118">
        <v>76</v>
      </c>
      <c r="AK184" s="118">
        <v>84</v>
      </c>
      <c r="AL184" s="118">
        <v>89</v>
      </c>
      <c r="AM184" s="119">
        <v>78.3</v>
      </c>
      <c r="AN184" s="118">
        <v>93</v>
      </c>
      <c r="AO184" s="118">
        <v>87</v>
      </c>
      <c r="AP184" s="118">
        <v>89</v>
      </c>
      <c r="AQ184" s="120" t="s">
        <v>113</v>
      </c>
      <c r="AR184" s="48"/>
      <c r="AS184" s="57">
        <f t="shared" si="46"/>
        <v>84</v>
      </c>
      <c r="AT184" s="26">
        <v>10</v>
      </c>
      <c r="AU184" s="107"/>
      <c r="AV184" s="107"/>
      <c r="AW184" s="26">
        <v>10</v>
      </c>
      <c r="AX184" s="107"/>
      <c r="AY184" s="107"/>
      <c r="AZ184" s="26">
        <v>10</v>
      </c>
      <c r="BA184" s="108">
        <f t="shared" ref="BA184:BB184" si="72">SUM(AU34,AX34,BA34,AU84,AX84,BA84,AU134,AX134,BA134,AU184,AX184)</f>
        <v>0</v>
      </c>
      <c r="BB184" s="108">
        <f t="shared" si="72"/>
        <v>0</v>
      </c>
    </row>
    <row r="185" spans="1:54">
      <c r="A185" s="50">
        <v>11</v>
      </c>
      <c r="B185" s="51" t="str">
        <f>'advisory roster'!B37</f>
        <v>LEROUX</v>
      </c>
      <c r="C185" s="53" t="str">
        <f>'advisory roster'!D37</f>
        <v>EUGENIE</v>
      </c>
      <c r="D185" s="48" t="s">
        <v>64</v>
      </c>
      <c r="E185" s="54">
        <f t="shared" si="63"/>
        <v>0.75</v>
      </c>
      <c r="F185" s="55">
        <f>'advisory roster'!Y37</f>
        <v>0</v>
      </c>
      <c r="G185" s="50">
        <f>'advisory roster'!F37</f>
        <v>0</v>
      </c>
      <c r="H185" s="26">
        <v>29</v>
      </c>
      <c r="I185" s="26">
        <v>11</v>
      </c>
      <c r="J185" s="118">
        <v>90</v>
      </c>
      <c r="K185" s="118">
        <v>82</v>
      </c>
      <c r="L185" s="118">
        <v>80</v>
      </c>
      <c r="M185" s="118">
        <v>83</v>
      </c>
      <c r="N185" s="118">
        <v>86</v>
      </c>
      <c r="O185" s="118">
        <v>94</v>
      </c>
      <c r="P185" s="119">
        <v>80.7</v>
      </c>
      <c r="Q185" s="118">
        <v>91</v>
      </c>
      <c r="R185" s="118">
        <v>91</v>
      </c>
      <c r="S185" s="118">
        <v>90</v>
      </c>
      <c r="T185" s="120" t="s">
        <v>113</v>
      </c>
      <c r="U185" s="82"/>
      <c r="V185" s="56">
        <f t="shared" si="61"/>
        <v>87</v>
      </c>
      <c r="W185" s="59">
        <f t="shared" si="43"/>
        <v>86.67</v>
      </c>
      <c r="X185" s="48" t="b">
        <f t="shared" si="44"/>
        <v>0</v>
      </c>
      <c r="Y185" s="48">
        <f>RANK(W185,($W$159:$W$172,$W$175:$W$194),0)</f>
        <v>13</v>
      </c>
      <c r="Z185" s="31"/>
      <c r="AB185" s="50">
        <v>11</v>
      </c>
      <c r="AC185" s="51" t="str">
        <f>'advisory roster'!B37</f>
        <v>LEROUX</v>
      </c>
      <c r="AD185" s="52">
        <f t="shared" si="48"/>
        <v>27</v>
      </c>
      <c r="AE185" s="52" t="s">
        <v>17</v>
      </c>
      <c r="AF185" s="53" t="str">
        <f>'advisory roster'!D37</f>
        <v>EUGENIE</v>
      </c>
      <c r="AG185" s="118">
        <v>90</v>
      </c>
      <c r="AH185" s="118">
        <v>82</v>
      </c>
      <c r="AI185" s="118">
        <v>80</v>
      </c>
      <c r="AJ185" s="118">
        <v>83</v>
      </c>
      <c r="AK185" s="118">
        <v>86</v>
      </c>
      <c r="AL185" s="118">
        <v>94</v>
      </c>
      <c r="AM185" s="119">
        <v>80.7</v>
      </c>
      <c r="AN185" s="118">
        <v>91</v>
      </c>
      <c r="AO185" s="118">
        <v>91</v>
      </c>
      <c r="AP185" s="118">
        <v>90</v>
      </c>
      <c r="AQ185" s="120" t="s">
        <v>113</v>
      </c>
      <c r="AR185" s="48"/>
      <c r="AS185" s="57">
        <f t="shared" si="46"/>
        <v>87</v>
      </c>
      <c r="AT185" s="26">
        <v>11</v>
      </c>
      <c r="AU185" s="107"/>
      <c r="AV185" s="107"/>
      <c r="AW185" s="26">
        <v>11</v>
      </c>
      <c r="AX185" s="107"/>
      <c r="AY185" s="107"/>
      <c r="AZ185" s="26">
        <v>11</v>
      </c>
      <c r="BA185" s="108">
        <f t="shared" ref="BA185:BB185" si="73">SUM(AU35,AX35,BA35,AU85,AX85,BA85,AU135,AX135,BA135,AU185,AX185)</f>
        <v>0</v>
      </c>
      <c r="BB185" s="108">
        <f t="shared" si="73"/>
        <v>0</v>
      </c>
    </row>
    <row r="186" spans="1:54">
      <c r="A186" s="50">
        <v>12</v>
      </c>
      <c r="B186" s="51" t="str">
        <f>'advisory roster'!B38</f>
        <v>MACABATO</v>
      </c>
      <c r="C186" s="53" t="str">
        <f>'advisory roster'!D38</f>
        <v>BAI KHALIQA ANISHA M.</v>
      </c>
      <c r="D186" s="48" t="s">
        <v>64</v>
      </c>
      <c r="E186" s="54">
        <f t="shared" si="63"/>
        <v>0.75</v>
      </c>
      <c r="F186" s="55">
        <f>'advisory roster'!Y38</f>
        <v>0</v>
      </c>
      <c r="G186" s="50">
        <f>'advisory roster'!F38</f>
        <v>0</v>
      </c>
      <c r="H186" s="26">
        <v>30</v>
      </c>
      <c r="I186" s="26">
        <v>12</v>
      </c>
      <c r="J186" s="118">
        <v>90</v>
      </c>
      <c r="K186" s="118">
        <v>85</v>
      </c>
      <c r="L186" s="118">
        <v>82</v>
      </c>
      <c r="M186" s="118">
        <v>82</v>
      </c>
      <c r="N186" s="118">
        <v>86</v>
      </c>
      <c r="O186" s="118">
        <v>89</v>
      </c>
      <c r="P186" s="119">
        <v>80.2</v>
      </c>
      <c r="Q186" s="118">
        <v>90</v>
      </c>
      <c r="R186" s="118">
        <v>86</v>
      </c>
      <c r="S186" s="118">
        <v>88</v>
      </c>
      <c r="T186" s="120" t="s">
        <v>113</v>
      </c>
      <c r="U186" s="82"/>
      <c r="V186" s="56">
        <f t="shared" si="61"/>
        <v>86</v>
      </c>
      <c r="W186" s="59">
        <f t="shared" si="43"/>
        <v>85.86</v>
      </c>
      <c r="X186" s="48" t="b">
        <f t="shared" si="44"/>
        <v>0</v>
      </c>
      <c r="Y186" s="48">
        <f>RANK(W186,($W$159:$W$172,$W$175:$W$194),0)</f>
        <v>18</v>
      </c>
      <c r="Z186" s="31"/>
      <c r="AB186" s="50">
        <v>12</v>
      </c>
      <c r="AC186" s="51" t="str">
        <f>'advisory roster'!B38</f>
        <v>MACABATO</v>
      </c>
      <c r="AD186" s="52">
        <f t="shared" si="48"/>
        <v>28</v>
      </c>
      <c r="AE186" s="58" t="s">
        <v>17</v>
      </c>
      <c r="AF186" s="53" t="str">
        <f>'advisory roster'!D38</f>
        <v>BAI KHALIQA ANISHA M.</v>
      </c>
      <c r="AG186" s="118">
        <v>90</v>
      </c>
      <c r="AH186" s="118">
        <v>85</v>
      </c>
      <c r="AI186" s="118">
        <v>82</v>
      </c>
      <c r="AJ186" s="118">
        <v>82</v>
      </c>
      <c r="AK186" s="118">
        <v>86</v>
      </c>
      <c r="AL186" s="118">
        <v>89</v>
      </c>
      <c r="AM186" s="119">
        <v>80.2</v>
      </c>
      <c r="AN186" s="118">
        <v>90</v>
      </c>
      <c r="AO186" s="118">
        <v>86</v>
      </c>
      <c r="AP186" s="118">
        <v>88</v>
      </c>
      <c r="AQ186" s="120" t="s">
        <v>113</v>
      </c>
      <c r="AR186" s="48"/>
      <c r="AS186" s="57">
        <f t="shared" si="46"/>
        <v>86</v>
      </c>
      <c r="AT186" s="26">
        <v>12</v>
      </c>
      <c r="AU186" s="107"/>
      <c r="AV186" s="107"/>
      <c r="AW186" s="26">
        <v>12</v>
      </c>
      <c r="AX186" s="107"/>
      <c r="AY186" s="107"/>
      <c r="AZ186" s="26">
        <v>12</v>
      </c>
      <c r="BA186" s="108">
        <f t="shared" ref="BA186:BB186" si="74">SUM(AU36,AX36,BA36,AU86,AX86,BA86,AU136,AX136,BA136,AU186,AX186)</f>
        <v>0</v>
      </c>
      <c r="BB186" s="108">
        <f t="shared" si="74"/>
        <v>0</v>
      </c>
    </row>
    <row r="187" spans="1:54">
      <c r="A187" s="50">
        <v>13</v>
      </c>
      <c r="B187" s="51" t="str">
        <f>'advisory roster'!B39</f>
        <v>MANGOMPIA</v>
      </c>
      <c r="C187" s="53" t="str">
        <f>'advisory roster'!D39</f>
        <v>HAFSHA JUNNAYAH L..</v>
      </c>
      <c r="D187" s="48" t="s">
        <v>64</v>
      </c>
      <c r="E187" s="54">
        <f t="shared" si="63"/>
        <v>0.75</v>
      </c>
      <c r="F187" s="55">
        <f>'advisory roster'!Y39</f>
        <v>0</v>
      </c>
      <c r="G187" s="50">
        <f>'advisory roster'!F39</f>
        <v>0</v>
      </c>
      <c r="H187" s="26">
        <v>31</v>
      </c>
      <c r="I187" s="26">
        <v>13</v>
      </c>
      <c r="J187" s="118">
        <v>89</v>
      </c>
      <c r="K187" s="118">
        <v>82</v>
      </c>
      <c r="L187" s="118">
        <v>79</v>
      </c>
      <c r="M187" s="118">
        <v>81</v>
      </c>
      <c r="N187" s="118">
        <v>83</v>
      </c>
      <c r="O187" s="118">
        <v>88</v>
      </c>
      <c r="P187" s="119">
        <v>76.7</v>
      </c>
      <c r="Q187" s="118">
        <v>88</v>
      </c>
      <c r="R187" s="118">
        <v>84</v>
      </c>
      <c r="S187" s="118">
        <v>89</v>
      </c>
      <c r="T187" s="120" t="s">
        <v>113</v>
      </c>
      <c r="U187" s="82"/>
      <c r="V187" s="56">
        <f t="shared" si="61"/>
        <v>84</v>
      </c>
      <c r="W187" s="59">
        <f t="shared" si="43"/>
        <v>84.05</v>
      </c>
      <c r="X187" s="48" t="b">
        <f t="shared" si="44"/>
        <v>0</v>
      </c>
      <c r="Y187" s="48">
        <f>RANK(W187,($W$159:$W$172,$W$175:$W$194),0)</f>
        <v>25</v>
      </c>
      <c r="Z187" s="31"/>
      <c r="AB187" s="50">
        <v>13</v>
      </c>
      <c r="AC187" s="51" t="str">
        <f>'advisory roster'!B39</f>
        <v>MANGOMPIA</v>
      </c>
      <c r="AD187" s="52">
        <f t="shared" si="48"/>
        <v>29</v>
      </c>
      <c r="AE187" s="52" t="s">
        <v>17</v>
      </c>
      <c r="AF187" s="53" t="str">
        <f>'advisory roster'!D39</f>
        <v>HAFSHA JUNNAYAH L..</v>
      </c>
      <c r="AG187" s="118">
        <v>89</v>
      </c>
      <c r="AH187" s="118">
        <v>82</v>
      </c>
      <c r="AI187" s="118">
        <v>79</v>
      </c>
      <c r="AJ187" s="118">
        <v>81</v>
      </c>
      <c r="AK187" s="118">
        <v>83</v>
      </c>
      <c r="AL187" s="118">
        <v>88</v>
      </c>
      <c r="AM187" s="119">
        <v>76.7</v>
      </c>
      <c r="AN187" s="118">
        <v>88</v>
      </c>
      <c r="AO187" s="118">
        <v>84</v>
      </c>
      <c r="AP187" s="118">
        <v>89</v>
      </c>
      <c r="AQ187" s="120" t="s">
        <v>113</v>
      </c>
      <c r="AR187" s="48"/>
      <c r="AS187" s="57">
        <f t="shared" si="46"/>
        <v>84</v>
      </c>
      <c r="AT187" s="26">
        <v>13</v>
      </c>
      <c r="AU187" s="107"/>
      <c r="AV187" s="107"/>
      <c r="AW187" s="26">
        <v>13</v>
      </c>
      <c r="AX187" s="107"/>
      <c r="AY187" s="107"/>
      <c r="AZ187" s="26">
        <v>13</v>
      </c>
      <c r="BA187" s="108">
        <f t="shared" ref="BA187:BB187" si="75">SUM(AU37,AX37,BA37,AU87,AX87,BA87,AU137,AX137,BA137,AU187,AX187)</f>
        <v>0</v>
      </c>
      <c r="BB187" s="108">
        <f t="shared" si="75"/>
        <v>0</v>
      </c>
    </row>
    <row r="188" spans="1:54">
      <c r="A188" s="50">
        <v>14</v>
      </c>
      <c r="B188" s="51" t="str">
        <f>'advisory roster'!B40</f>
        <v>MENDOZA</v>
      </c>
      <c r="C188" s="53" t="str">
        <f>'advisory roster'!D40</f>
        <v>ELLA JOAN P.</v>
      </c>
      <c r="D188" s="48" t="s">
        <v>64</v>
      </c>
      <c r="E188" s="54">
        <f t="shared" si="63"/>
        <v>0.75</v>
      </c>
      <c r="F188" s="55">
        <f>'advisory roster'!Y40</f>
        <v>0</v>
      </c>
      <c r="G188" s="50">
        <f>'advisory roster'!F40</f>
        <v>0</v>
      </c>
      <c r="H188" s="26">
        <v>32</v>
      </c>
      <c r="I188" s="26">
        <v>14</v>
      </c>
      <c r="J188" s="118">
        <v>91</v>
      </c>
      <c r="K188" s="118">
        <v>90</v>
      </c>
      <c r="L188" s="118">
        <v>84</v>
      </c>
      <c r="M188" s="118">
        <v>87</v>
      </c>
      <c r="N188" s="118">
        <v>86</v>
      </c>
      <c r="O188" s="118">
        <v>93</v>
      </c>
      <c r="P188" s="119">
        <v>82.7</v>
      </c>
      <c r="Q188" s="118">
        <v>86</v>
      </c>
      <c r="R188" s="118">
        <v>91</v>
      </c>
      <c r="S188" s="118">
        <v>94</v>
      </c>
      <c r="T188" s="120" t="s">
        <v>113</v>
      </c>
      <c r="U188" s="82"/>
      <c r="V188" s="56">
        <f t="shared" si="61"/>
        <v>88</v>
      </c>
      <c r="W188" s="59">
        <f t="shared" si="43"/>
        <v>88.36</v>
      </c>
      <c r="X188" s="48" t="b">
        <f t="shared" si="44"/>
        <v>0</v>
      </c>
      <c r="Y188" s="48">
        <f>RANK(W188,($W$159:$W$172,$W$175:$W$194),0)</f>
        <v>8</v>
      </c>
      <c r="Z188" s="31"/>
      <c r="AB188" s="50">
        <v>14</v>
      </c>
      <c r="AC188" s="51" t="str">
        <f>'advisory roster'!B40</f>
        <v>MENDOZA</v>
      </c>
      <c r="AD188" s="52">
        <f t="shared" si="48"/>
        <v>30</v>
      </c>
      <c r="AE188" s="58" t="s">
        <v>17</v>
      </c>
      <c r="AF188" s="53" t="str">
        <f>'advisory roster'!D40</f>
        <v>ELLA JOAN P.</v>
      </c>
      <c r="AG188" s="118">
        <v>91</v>
      </c>
      <c r="AH188" s="118">
        <v>90</v>
      </c>
      <c r="AI188" s="118">
        <v>84</v>
      </c>
      <c r="AJ188" s="118">
        <v>87</v>
      </c>
      <c r="AK188" s="118">
        <v>86</v>
      </c>
      <c r="AL188" s="118">
        <v>93</v>
      </c>
      <c r="AM188" s="119">
        <v>82.7</v>
      </c>
      <c r="AN188" s="118">
        <v>86</v>
      </c>
      <c r="AO188" s="118">
        <v>91</v>
      </c>
      <c r="AP188" s="118">
        <v>94</v>
      </c>
      <c r="AQ188" s="120" t="s">
        <v>113</v>
      </c>
      <c r="AR188" s="48"/>
      <c r="AS188" s="57">
        <f t="shared" si="46"/>
        <v>88</v>
      </c>
      <c r="AT188" s="26">
        <v>14</v>
      </c>
      <c r="AU188" s="107"/>
      <c r="AV188" s="107"/>
      <c r="AW188" s="26">
        <v>14</v>
      </c>
      <c r="AX188" s="107"/>
      <c r="AY188" s="107"/>
      <c r="AZ188" s="26">
        <v>14</v>
      </c>
      <c r="BA188" s="108">
        <f t="shared" ref="BA188:BB188" si="76">SUM(AU38,AX38,BA38,AU88,AX88,BA88,AU138,AX138,BA138,AU188,AX188)</f>
        <v>0</v>
      </c>
      <c r="BB188" s="108">
        <f t="shared" si="76"/>
        <v>0</v>
      </c>
    </row>
    <row r="189" spans="1:54">
      <c r="A189" s="50">
        <v>15</v>
      </c>
      <c r="B189" s="51" t="str">
        <f>'advisory roster'!B41</f>
        <v>PANES</v>
      </c>
      <c r="C189" s="53" t="str">
        <f>'advisory roster'!D41</f>
        <v>DANIELLE GRACIA D.</v>
      </c>
      <c r="D189" s="48" t="s">
        <v>64</v>
      </c>
      <c r="E189" s="54">
        <f t="shared" si="63"/>
        <v>0.75</v>
      </c>
      <c r="F189" s="55">
        <f>'advisory roster'!Y41</f>
        <v>0</v>
      </c>
      <c r="G189" s="50">
        <f>'advisory roster'!F41</f>
        <v>0</v>
      </c>
      <c r="H189" s="26">
        <v>33</v>
      </c>
      <c r="I189" s="26">
        <v>15</v>
      </c>
      <c r="J189" s="118">
        <v>96</v>
      </c>
      <c r="K189" s="118">
        <v>89</v>
      </c>
      <c r="L189" s="118">
        <v>94</v>
      </c>
      <c r="M189" s="118">
        <v>99</v>
      </c>
      <c r="N189" s="118">
        <v>95</v>
      </c>
      <c r="O189" s="118">
        <v>97</v>
      </c>
      <c r="P189" s="119">
        <v>97</v>
      </c>
      <c r="Q189" s="118">
        <v>98</v>
      </c>
      <c r="R189" s="118">
        <v>92</v>
      </c>
      <c r="S189" s="118">
        <v>96</v>
      </c>
      <c r="T189" s="120" t="s">
        <v>113</v>
      </c>
      <c r="U189" s="82"/>
      <c r="V189" s="56">
        <f t="shared" si="61"/>
        <v>95</v>
      </c>
      <c r="W189" s="59">
        <f t="shared" si="43"/>
        <v>95.62</v>
      </c>
      <c r="X189" s="48" t="str">
        <f t="shared" si="44"/>
        <v>1st Honor</v>
      </c>
      <c r="Y189" s="48">
        <f>RANK(W189,($W$159:$W$172,$W$175:$W$194),0)</f>
        <v>1</v>
      </c>
      <c r="Z189" s="31"/>
      <c r="AB189" s="50">
        <v>15</v>
      </c>
      <c r="AC189" s="51" t="str">
        <f>'advisory roster'!B41</f>
        <v>PANES</v>
      </c>
      <c r="AD189" s="52">
        <f t="shared" si="48"/>
        <v>31</v>
      </c>
      <c r="AE189" s="52" t="s">
        <v>17</v>
      </c>
      <c r="AF189" s="53" t="str">
        <f>'advisory roster'!D41</f>
        <v>DANIELLE GRACIA D.</v>
      </c>
      <c r="AG189" s="118">
        <v>96</v>
      </c>
      <c r="AH189" s="118">
        <v>89</v>
      </c>
      <c r="AI189" s="118">
        <v>94</v>
      </c>
      <c r="AJ189" s="118">
        <v>99</v>
      </c>
      <c r="AK189" s="118">
        <v>95</v>
      </c>
      <c r="AL189" s="118">
        <v>97</v>
      </c>
      <c r="AM189" s="119">
        <v>97</v>
      </c>
      <c r="AN189" s="118">
        <v>98</v>
      </c>
      <c r="AO189" s="118">
        <v>92</v>
      </c>
      <c r="AP189" s="118">
        <v>96</v>
      </c>
      <c r="AQ189" s="120" t="s">
        <v>113</v>
      </c>
      <c r="AR189" s="48"/>
      <c r="AS189" s="57">
        <f t="shared" si="46"/>
        <v>95</v>
      </c>
      <c r="AT189" s="26">
        <v>15</v>
      </c>
      <c r="AU189" s="107"/>
      <c r="AV189" s="107"/>
      <c r="AW189" s="26">
        <v>15</v>
      </c>
      <c r="AX189" s="107"/>
      <c r="AY189" s="107"/>
      <c r="AZ189" s="26">
        <v>15</v>
      </c>
      <c r="BA189" s="108">
        <f t="shared" ref="BA189:BB189" si="77">SUM(AU39,AX39,BA39,AU89,AX89,BA89,AU139,AX139,BA139,AU189,AX189)</f>
        <v>0</v>
      </c>
      <c r="BB189" s="108">
        <f t="shared" si="77"/>
        <v>0</v>
      </c>
    </row>
    <row r="190" spans="1:54">
      <c r="A190" s="50">
        <v>16</v>
      </c>
      <c r="B190" s="51" t="str">
        <f>'advisory roster'!B42</f>
        <v>PO</v>
      </c>
      <c r="C190" s="53" t="str">
        <f>'advisory roster'!D42</f>
        <v>KIMBERLY CLAIR C.</v>
      </c>
      <c r="D190" s="48" t="s">
        <v>64</v>
      </c>
      <c r="E190" s="54">
        <f t="shared" si="63"/>
        <v>0.75</v>
      </c>
      <c r="F190" s="55">
        <f>'advisory roster'!Y42</f>
        <v>0</v>
      </c>
      <c r="G190" s="50">
        <f>'advisory roster'!F42</f>
        <v>0</v>
      </c>
      <c r="H190" s="26">
        <v>34</v>
      </c>
      <c r="I190" s="26">
        <v>16</v>
      </c>
      <c r="J190" s="118">
        <v>90</v>
      </c>
      <c r="K190" s="118">
        <v>82</v>
      </c>
      <c r="L190" s="118">
        <v>80</v>
      </c>
      <c r="M190" s="118">
        <v>83</v>
      </c>
      <c r="N190" s="118">
        <v>86</v>
      </c>
      <c r="O190" s="118">
        <v>94</v>
      </c>
      <c r="P190" s="119">
        <v>80.7</v>
      </c>
      <c r="Q190" s="118">
        <v>91</v>
      </c>
      <c r="R190" s="118">
        <v>91</v>
      </c>
      <c r="S190" s="118">
        <v>90</v>
      </c>
      <c r="T190" s="120" t="s">
        <v>113</v>
      </c>
      <c r="U190" s="82"/>
      <c r="V190" s="56">
        <f t="shared" si="61"/>
        <v>87</v>
      </c>
      <c r="W190" s="59">
        <f t="shared" si="43"/>
        <v>86.67</v>
      </c>
      <c r="X190" s="48" t="b">
        <f t="shared" si="44"/>
        <v>0</v>
      </c>
      <c r="Y190" s="48">
        <f>RANK(W190,($W$159:$W$172,$W$175:$W$194),0)</f>
        <v>13</v>
      </c>
      <c r="Z190" s="31"/>
      <c r="AB190" s="50">
        <v>16</v>
      </c>
      <c r="AC190" s="51" t="str">
        <f>'advisory roster'!B42</f>
        <v>PO</v>
      </c>
      <c r="AD190" s="52">
        <f t="shared" si="48"/>
        <v>32</v>
      </c>
      <c r="AE190" s="52" t="s">
        <v>19</v>
      </c>
      <c r="AF190" s="53" t="str">
        <f>'advisory roster'!D42</f>
        <v>KIMBERLY CLAIR C.</v>
      </c>
      <c r="AG190" s="118">
        <v>90</v>
      </c>
      <c r="AH190" s="118">
        <v>82</v>
      </c>
      <c r="AI190" s="118">
        <v>80</v>
      </c>
      <c r="AJ190" s="118">
        <v>83</v>
      </c>
      <c r="AK190" s="118">
        <v>86</v>
      </c>
      <c r="AL190" s="118">
        <v>94</v>
      </c>
      <c r="AM190" s="119">
        <v>80.7</v>
      </c>
      <c r="AN190" s="118">
        <v>91</v>
      </c>
      <c r="AO190" s="118">
        <v>91</v>
      </c>
      <c r="AP190" s="118">
        <v>90</v>
      </c>
      <c r="AQ190" s="120" t="s">
        <v>113</v>
      </c>
      <c r="AR190" s="48"/>
      <c r="AS190" s="57">
        <f t="shared" si="46"/>
        <v>87</v>
      </c>
      <c r="AT190" s="26">
        <v>16</v>
      </c>
      <c r="AU190" s="107"/>
      <c r="AV190" s="107"/>
      <c r="AW190" s="26">
        <v>16</v>
      </c>
      <c r="AX190" s="107"/>
      <c r="AY190" s="107"/>
      <c r="AZ190" s="26">
        <v>16</v>
      </c>
      <c r="BA190" s="108">
        <f t="shared" ref="BA190:BB190" si="78">SUM(AU40,AX40,BA40,AU90,AX90,BA90,AU140,AX140,BA140,AU190,AX190)</f>
        <v>0</v>
      </c>
      <c r="BB190" s="108">
        <f t="shared" si="78"/>
        <v>0</v>
      </c>
    </row>
    <row r="191" spans="1:54">
      <c r="A191" s="50">
        <v>17</v>
      </c>
      <c r="B191" s="51" t="str">
        <f>'advisory roster'!B43</f>
        <v>SAGUINDANG</v>
      </c>
      <c r="C191" s="53" t="str">
        <f>'advisory roster'!D43</f>
        <v>ZAYNIN</v>
      </c>
      <c r="D191" s="48" t="s">
        <v>64</v>
      </c>
      <c r="E191" s="54">
        <f t="shared" si="63"/>
        <v>0.75</v>
      </c>
      <c r="F191" s="55">
        <f>'advisory roster'!Y43</f>
        <v>0</v>
      </c>
      <c r="G191" s="50">
        <f>'advisory roster'!F43</f>
        <v>0</v>
      </c>
      <c r="H191" s="26">
        <v>35</v>
      </c>
      <c r="I191" s="26">
        <v>17</v>
      </c>
      <c r="J191" s="118">
        <v>89</v>
      </c>
      <c r="K191" s="118">
        <v>85</v>
      </c>
      <c r="L191" s="118">
        <v>82</v>
      </c>
      <c r="M191" s="118">
        <v>85</v>
      </c>
      <c r="N191" s="118">
        <v>75</v>
      </c>
      <c r="O191" s="118">
        <v>92</v>
      </c>
      <c r="P191" s="119">
        <v>80.400000000000006</v>
      </c>
      <c r="Q191" s="118">
        <v>93</v>
      </c>
      <c r="R191" s="118">
        <v>89</v>
      </c>
      <c r="S191" s="118">
        <v>91</v>
      </c>
      <c r="T191" s="120" t="s">
        <v>113</v>
      </c>
      <c r="U191" s="82"/>
      <c r="V191" s="56">
        <f t="shared" si="61"/>
        <v>86</v>
      </c>
      <c r="W191" s="59">
        <f t="shared" si="43"/>
        <v>85.42</v>
      </c>
      <c r="X191" s="48" t="b">
        <f t="shared" si="44"/>
        <v>0</v>
      </c>
      <c r="Y191" s="48">
        <f>RANK(W191,($W$159:$W$172,$W$175:$W$194),0)</f>
        <v>21</v>
      </c>
      <c r="Z191" s="31"/>
      <c r="AB191" s="50">
        <v>17</v>
      </c>
      <c r="AC191" s="51" t="str">
        <f>'advisory roster'!B43</f>
        <v>SAGUINDANG</v>
      </c>
      <c r="AD191" s="52">
        <f t="shared" si="48"/>
        <v>33</v>
      </c>
      <c r="AE191" s="58" t="s">
        <v>17</v>
      </c>
      <c r="AF191" s="53" t="str">
        <f>'advisory roster'!D43</f>
        <v>ZAYNIN</v>
      </c>
      <c r="AG191" s="118">
        <v>89</v>
      </c>
      <c r="AH191" s="118">
        <v>85</v>
      </c>
      <c r="AI191" s="118">
        <v>82</v>
      </c>
      <c r="AJ191" s="118">
        <v>85</v>
      </c>
      <c r="AK191" s="118">
        <v>75</v>
      </c>
      <c r="AL191" s="118">
        <v>92</v>
      </c>
      <c r="AM191" s="119">
        <v>80.400000000000006</v>
      </c>
      <c r="AN191" s="118">
        <v>93</v>
      </c>
      <c r="AO191" s="118">
        <v>89</v>
      </c>
      <c r="AP191" s="118">
        <v>91</v>
      </c>
      <c r="AQ191" s="120" t="s">
        <v>113</v>
      </c>
      <c r="AR191" s="48"/>
      <c r="AS191" s="57">
        <f t="shared" si="46"/>
        <v>86</v>
      </c>
      <c r="AT191" s="26">
        <v>17</v>
      </c>
      <c r="AU191" s="107"/>
      <c r="AV191" s="107"/>
      <c r="AW191" s="26">
        <v>17</v>
      </c>
      <c r="AX191" s="107"/>
      <c r="AY191" s="107"/>
      <c r="AZ191" s="26">
        <v>17</v>
      </c>
      <c r="BA191" s="108">
        <f t="shared" ref="BA191:BB191" si="79">SUM(AU41,AX41,BA41,AU91,AX91,BA91,AU141,AX141,BA141,AU191,AX191)</f>
        <v>0</v>
      </c>
      <c r="BB191" s="108">
        <f t="shared" si="79"/>
        <v>0</v>
      </c>
    </row>
    <row r="192" spans="1:54">
      <c r="A192" s="50">
        <v>18</v>
      </c>
      <c r="B192" s="51" t="str">
        <f>'advisory roster'!B44</f>
        <v>SASAM</v>
      </c>
      <c r="C192" s="53" t="str">
        <f>'advisory roster'!D44</f>
        <v>JESSICA AIRA</v>
      </c>
      <c r="D192" s="48" t="s">
        <v>64</v>
      </c>
      <c r="E192" s="54">
        <f t="shared" si="63"/>
        <v>0.75</v>
      </c>
      <c r="F192" s="55">
        <f>'advisory roster'!Y44</f>
        <v>0</v>
      </c>
      <c r="G192" s="50">
        <f>'advisory roster'!F44</f>
        <v>0</v>
      </c>
      <c r="H192" s="26">
        <v>36</v>
      </c>
      <c r="I192" s="26">
        <v>18</v>
      </c>
      <c r="J192" s="118">
        <v>88</v>
      </c>
      <c r="K192" s="118">
        <v>79</v>
      </c>
      <c r="L192" s="118">
        <v>78</v>
      </c>
      <c r="M192" s="118">
        <v>82</v>
      </c>
      <c r="N192" s="118">
        <v>84</v>
      </c>
      <c r="O192" s="118">
        <v>86</v>
      </c>
      <c r="P192" s="119">
        <v>81.8</v>
      </c>
      <c r="Q192" s="118">
        <v>93</v>
      </c>
      <c r="R192" s="118">
        <v>88</v>
      </c>
      <c r="S192" s="118">
        <v>92</v>
      </c>
      <c r="T192" s="120" t="s">
        <v>113</v>
      </c>
      <c r="U192" s="82"/>
      <c r="V192" s="56">
        <f t="shared" si="61"/>
        <v>85</v>
      </c>
      <c r="W192" s="59">
        <f t="shared" si="43"/>
        <v>85.06</v>
      </c>
      <c r="X192" s="48" t="b">
        <f t="shared" si="44"/>
        <v>0</v>
      </c>
      <c r="Y192" s="48">
        <f>RANK(W192,($W$159:$W$172,$W$175:$W$194),0)</f>
        <v>23</v>
      </c>
      <c r="Z192" s="31"/>
      <c r="AB192" s="50">
        <v>18</v>
      </c>
      <c r="AC192" s="51" t="str">
        <f>'advisory roster'!B44</f>
        <v>SASAM</v>
      </c>
      <c r="AD192" s="52">
        <f t="shared" si="48"/>
        <v>34</v>
      </c>
      <c r="AE192" s="52" t="s">
        <v>17</v>
      </c>
      <c r="AF192" s="53" t="str">
        <f>'advisory roster'!D44</f>
        <v>JESSICA AIRA</v>
      </c>
      <c r="AG192" s="118">
        <v>88</v>
      </c>
      <c r="AH192" s="118">
        <v>79</v>
      </c>
      <c r="AI192" s="118">
        <v>78</v>
      </c>
      <c r="AJ192" s="118">
        <v>82</v>
      </c>
      <c r="AK192" s="118">
        <v>84</v>
      </c>
      <c r="AL192" s="118">
        <v>86</v>
      </c>
      <c r="AM192" s="119">
        <v>81.8</v>
      </c>
      <c r="AN192" s="118">
        <v>93</v>
      </c>
      <c r="AO192" s="118">
        <v>88</v>
      </c>
      <c r="AP192" s="118">
        <v>92</v>
      </c>
      <c r="AQ192" s="120" t="s">
        <v>113</v>
      </c>
      <c r="AR192" s="48"/>
      <c r="AS192" s="57">
        <f t="shared" si="46"/>
        <v>85</v>
      </c>
      <c r="AT192" s="26">
        <v>18</v>
      </c>
      <c r="AU192" s="107"/>
      <c r="AV192" s="107"/>
      <c r="AW192" s="26">
        <v>18</v>
      </c>
      <c r="AX192" s="107"/>
      <c r="AY192" s="107"/>
      <c r="AZ192" s="26">
        <v>18</v>
      </c>
      <c r="BA192" s="108">
        <f t="shared" ref="BA192:BB192" si="80">SUM(AU42,AX42,BA42,AU92,AX92,BA92,AU142,AX142,BA142,AU192,AX192)</f>
        <v>0</v>
      </c>
      <c r="BB192" s="108">
        <f t="shared" si="80"/>
        <v>0</v>
      </c>
    </row>
    <row r="193" spans="1:54">
      <c r="A193" s="50">
        <v>19</v>
      </c>
      <c r="B193" s="51" t="str">
        <f>'advisory roster'!B45</f>
        <v>SINAHON</v>
      </c>
      <c r="C193" s="53" t="str">
        <f>'advisory roster'!D45</f>
        <v>SANDRA CLAIRE D.</v>
      </c>
      <c r="D193" s="48" t="s">
        <v>64</v>
      </c>
      <c r="E193" s="54">
        <f t="shared" si="63"/>
        <v>0.75</v>
      </c>
      <c r="F193" s="55">
        <f>'advisory roster'!Y45</f>
        <v>0</v>
      </c>
      <c r="G193" s="50">
        <f>'advisory roster'!F45</f>
        <v>0</v>
      </c>
      <c r="H193" s="26">
        <v>37</v>
      </c>
      <c r="I193" s="26">
        <v>19</v>
      </c>
      <c r="J193" s="118">
        <v>89</v>
      </c>
      <c r="K193" s="118">
        <v>85</v>
      </c>
      <c r="L193" s="118">
        <v>82</v>
      </c>
      <c r="M193" s="118">
        <v>85</v>
      </c>
      <c r="N193" s="118">
        <v>75</v>
      </c>
      <c r="O193" s="118">
        <v>92</v>
      </c>
      <c r="P193" s="119">
        <v>80.400000000000006</v>
      </c>
      <c r="Q193" s="118">
        <v>93</v>
      </c>
      <c r="R193" s="118">
        <v>89</v>
      </c>
      <c r="S193" s="118">
        <v>91</v>
      </c>
      <c r="T193" s="120" t="s">
        <v>113</v>
      </c>
      <c r="U193" s="82"/>
      <c r="V193" s="56">
        <f t="shared" si="61"/>
        <v>86</v>
      </c>
      <c r="W193" s="59">
        <f t="shared" si="43"/>
        <v>85.42</v>
      </c>
      <c r="X193" s="48" t="b">
        <f t="shared" si="44"/>
        <v>0</v>
      </c>
      <c r="Y193" s="48">
        <f>RANK(W193,($W$159:$W$172,$W$175:$W$194),0)</f>
        <v>21</v>
      </c>
      <c r="Z193" s="31"/>
      <c r="AB193" s="50">
        <v>19</v>
      </c>
      <c r="AC193" s="51" t="str">
        <f>'advisory roster'!B45</f>
        <v>SINAHON</v>
      </c>
      <c r="AD193" s="52">
        <f t="shared" si="48"/>
        <v>35</v>
      </c>
      <c r="AE193" s="26" t="s">
        <v>17</v>
      </c>
      <c r="AF193" s="53" t="str">
        <f>'advisory roster'!D45</f>
        <v>SANDRA CLAIRE D.</v>
      </c>
      <c r="AG193" s="118">
        <v>89</v>
      </c>
      <c r="AH193" s="118">
        <v>85</v>
      </c>
      <c r="AI193" s="118">
        <v>82</v>
      </c>
      <c r="AJ193" s="118">
        <v>85</v>
      </c>
      <c r="AK193" s="118">
        <v>75</v>
      </c>
      <c r="AL193" s="118">
        <v>92</v>
      </c>
      <c r="AM193" s="119">
        <v>80.400000000000006</v>
      </c>
      <c r="AN193" s="118">
        <v>93</v>
      </c>
      <c r="AO193" s="118">
        <v>89</v>
      </c>
      <c r="AP193" s="118">
        <v>91</v>
      </c>
      <c r="AQ193" s="120" t="s">
        <v>113</v>
      </c>
      <c r="AR193" s="48"/>
      <c r="AS193" s="57">
        <f t="shared" si="46"/>
        <v>86</v>
      </c>
      <c r="AT193" s="26">
        <v>19</v>
      </c>
      <c r="AU193" s="107"/>
      <c r="AV193" s="107"/>
      <c r="AW193" s="26">
        <v>19</v>
      </c>
      <c r="AX193" s="107"/>
      <c r="AY193" s="107"/>
      <c r="AZ193" s="26">
        <v>19</v>
      </c>
      <c r="BA193" s="108">
        <f t="shared" ref="BA193:BB193" si="81">SUM(AU43,AX43,BA43,AU93,AX93,BA93,AU143,AX143,BA143,AU193,AX193)</f>
        <v>0</v>
      </c>
      <c r="BB193" s="108">
        <f t="shared" si="81"/>
        <v>0</v>
      </c>
    </row>
    <row r="194" spans="1:54">
      <c r="A194" s="50">
        <v>20</v>
      </c>
      <c r="B194" s="51" t="str">
        <f>'advisory roster'!B46</f>
        <v>VILLARUZ</v>
      </c>
      <c r="C194" s="53" t="str">
        <f>'advisory roster'!D46</f>
        <v>JERALDINE MAE A.</v>
      </c>
      <c r="D194" s="48" t="s">
        <v>64</v>
      </c>
      <c r="E194" s="54">
        <f t="shared" si="63"/>
        <v>0.75</v>
      </c>
      <c r="F194" s="55">
        <f>'advisory roster'!Y46</f>
        <v>0</v>
      </c>
      <c r="G194" s="50">
        <f>'advisory roster'!F46</f>
        <v>0</v>
      </c>
      <c r="H194" s="26">
        <v>38</v>
      </c>
      <c r="I194" s="26">
        <v>20</v>
      </c>
      <c r="J194" s="118">
        <v>88</v>
      </c>
      <c r="K194" s="118">
        <v>79</v>
      </c>
      <c r="L194" s="118">
        <v>78</v>
      </c>
      <c r="M194" s="118">
        <v>82</v>
      </c>
      <c r="N194" s="118">
        <v>84</v>
      </c>
      <c r="O194" s="118">
        <v>86</v>
      </c>
      <c r="P194" s="119">
        <v>81.8</v>
      </c>
      <c r="Q194" s="118">
        <v>93</v>
      </c>
      <c r="R194" s="118">
        <v>88</v>
      </c>
      <c r="S194" s="118">
        <v>92</v>
      </c>
      <c r="T194" s="120" t="s">
        <v>113</v>
      </c>
      <c r="U194" s="82"/>
      <c r="V194" s="56">
        <f t="shared" si="61"/>
        <v>85</v>
      </c>
      <c r="W194" s="59">
        <f t="shared" si="43"/>
        <v>85.06</v>
      </c>
      <c r="X194" s="48" t="b">
        <f t="shared" si="44"/>
        <v>0</v>
      </c>
      <c r="Y194" s="48">
        <f>RANK(W194,($W$159:$W$172,$W$175:$W$194),0)</f>
        <v>23</v>
      </c>
      <c r="Z194" s="31"/>
      <c r="AB194" s="50">
        <v>20</v>
      </c>
      <c r="AC194" s="51" t="str">
        <f>'advisory roster'!B46</f>
        <v>VILLARUZ</v>
      </c>
      <c r="AD194" s="52">
        <f t="shared" si="48"/>
        <v>36</v>
      </c>
      <c r="AE194" s="52" t="s">
        <v>17</v>
      </c>
      <c r="AF194" s="53" t="str">
        <f>'advisory roster'!D46</f>
        <v>JERALDINE MAE A.</v>
      </c>
      <c r="AG194" s="118">
        <v>88</v>
      </c>
      <c r="AH194" s="118">
        <v>79</v>
      </c>
      <c r="AI194" s="118">
        <v>78</v>
      </c>
      <c r="AJ194" s="118">
        <v>82</v>
      </c>
      <c r="AK194" s="118">
        <v>84</v>
      </c>
      <c r="AL194" s="118">
        <v>86</v>
      </c>
      <c r="AM194" s="119">
        <v>81.8</v>
      </c>
      <c r="AN194" s="118">
        <v>93</v>
      </c>
      <c r="AO194" s="118">
        <v>88</v>
      </c>
      <c r="AP194" s="118">
        <v>92</v>
      </c>
      <c r="AQ194" s="120" t="s">
        <v>113</v>
      </c>
      <c r="AR194" s="48"/>
      <c r="AS194" s="57">
        <f t="shared" si="46"/>
        <v>85</v>
      </c>
      <c r="AT194" s="26">
        <v>20</v>
      </c>
      <c r="AU194" s="107"/>
      <c r="AV194" s="107"/>
      <c r="AW194" s="26">
        <v>20</v>
      </c>
      <c r="AX194" s="107"/>
      <c r="AY194" s="107"/>
      <c r="AZ194" s="26">
        <v>20</v>
      </c>
      <c r="BA194" s="108">
        <f t="shared" ref="BA194:BB194" si="82">SUM(AU44,AX44,BA44,AU94,AX94,BA94,AU144,AX144,BA144,AU194,AX194)</f>
        <v>0</v>
      </c>
      <c r="BB194" s="108">
        <f t="shared" si="82"/>
        <v>0</v>
      </c>
    </row>
    <row r="197" spans="1:54" ht="15">
      <c r="C197" s="103"/>
      <c r="D197" s="31"/>
      <c r="E197" s="31"/>
    </row>
    <row r="198" spans="1:54" ht="15">
      <c r="C198" s="103"/>
      <c r="D198" s="31"/>
      <c r="E198" s="31"/>
    </row>
    <row r="199" spans="1:54" ht="18.75">
      <c r="A199" s="179" t="s">
        <v>80</v>
      </c>
      <c r="B199" s="179"/>
      <c r="C199" s="179"/>
      <c r="D199" s="179"/>
      <c r="E199" s="179"/>
      <c r="F199" s="179"/>
      <c r="G199" s="179"/>
      <c r="J199" s="179" t="s">
        <v>35</v>
      </c>
      <c r="K199" s="179"/>
      <c r="L199" s="179"/>
      <c r="M199" s="179"/>
      <c r="N199" s="179"/>
      <c r="O199" s="179"/>
      <c r="P199" s="179"/>
      <c r="Q199" s="179"/>
      <c r="R199" s="179"/>
      <c r="S199" s="179"/>
      <c r="T199" s="179"/>
      <c r="U199" s="179"/>
      <c r="V199" s="179"/>
      <c r="W199" s="179"/>
      <c r="X199" s="179"/>
      <c r="Y199" s="94"/>
      <c r="Z199" s="100"/>
    </row>
    <row r="200" spans="1:54" ht="18.75">
      <c r="A200" s="28"/>
      <c r="C200" s="27"/>
    </row>
    <row r="201" spans="1:54" ht="15">
      <c r="B201" s="29" t="s">
        <v>38</v>
      </c>
      <c r="C201" s="96">
        <f>'advisory roster'!B49</f>
        <v>0</v>
      </c>
      <c r="D201" s="180">
        <f>'advisory roster'!E49</f>
        <v>0</v>
      </c>
      <c r="E201" s="180"/>
      <c r="F201" s="96"/>
      <c r="G201" s="29" t="str">
        <f>G3</f>
        <v>Mrs. Alma Gloria L. Silva</v>
      </c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2"/>
      <c r="W201" s="33"/>
    </row>
    <row r="202" spans="1:54" ht="15.75">
      <c r="A202" s="91"/>
      <c r="B202" s="91" t="s">
        <v>40</v>
      </c>
      <c r="C202" s="91" t="s">
        <v>41</v>
      </c>
      <c r="D202" s="181" t="s">
        <v>42</v>
      </c>
      <c r="E202" s="181"/>
      <c r="F202" s="91"/>
      <c r="G202" s="91" t="s">
        <v>43</v>
      </c>
      <c r="H202" s="91"/>
      <c r="J202" s="35" t="s">
        <v>44</v>
      </c>
      <c r="K202" s="95"/>
      <c r="L202" s="92"/>
      <c r="M202" s="91"/>
      <c r="N202" s="97" t="s">
        <v>94</v>
      </c>
      <c r="V202" s="39" t="s">
        <v>46</v>
      </c>
      <c r="W202" s="26"/>
      <c r="X202" s="97">
        <f>X52</f>
        <v>0</v>
      </c>
      <c r="Y202" s="97"/>
      <c r="Z202" s="102"/>
    </row>
    <row r="203" spans="1:54">
      <c r="C203" s="27"/>
      <c r="I203" s="91"/>
      <c r="J203" s="91" t="str">
        <f t="shared" ref="J203:W203" si="83">J155</f>
        <v>ENG 4</v>
      </c>
      <c r="K203" s="91" t="str">
        <f t="shared" si="83"/>
        <v>FIL. 4</v>
      </c>
      <c r="L203" s="91" t="str">
        <f t="shared" si="83"/>
        <v>SOCSCI 4</v>
      </c>
      <c r="M203" s="91" t="str">
        <f t="shared" si="83"/>
        <v>MATH 6</v>
      </c>
      <c r="N203" s="91" t="str">
        <f t="shared" si="83"/>
        <v>PHYS 2</v>
      </c>
      <c r="O203" s="91" t="str">
        <f t="shared" si="83"/>
        <v>BIO 2</v>
      </c>
      <c r="P203" s="91" t="str">
        <f t="shared" si="83"/>
        <v>CHEM 3</v>
      </c>
      <c r="Q203" s="91" t="str">
        <f t="shared" si="83"/>
        <v>VALUES 2</v>
      </c>
      <c r="R203" s="91" t="str">
        <f t="shared" si="83"/>
        <v>IT 4</v>
      </c>
      <c r="S203" s="91" t="str">
        <f t="shared" si="83"/>
        <v>MAPEH</v>
      </c>
      <c r="T203" s="91" t="str">
        <f t="shared" si="83"/>
        <v>HRA</v>
      </c>
      <c r="U203" s="91">
        <f t="shared" si="83"/>
        <v>0</v>
      </c>
      <c r="V203" s="91" t="str">
        <f t="shared" si="83"/>
        <v>Char</v>
      </c>
      <c r="W203" s="91" t="str">
        <f t="shared" si="83"/>
        <v>GPA</v>
      </c>
    </row>
    <row r="204" spans="1:54">
      <c r="C204" s="27"/>
      <c r="D204" s="182" t="s">
        <v>81</v>
      </c>
      <c r="E204" s="182"/>
      <c r="F204" s="182"/>
      <c r="I204" s="91" t="str">
        <f t="shared" ref="I204:W205" si="84">I156</f>
        <v>Units</v>
      </c>
      <c r="J204" s="91">
        <f t="shared" si="84"/>
        <v>2</v>
      </c>
      <c r="K204" s="91">
        <f t="shared" si="84"/>
        <v>1</v>
      </c>
      <c r="L204" s="91">
        <f t="shared" si="84"/>
        <v>1</v>
      </c>
      <c r="M204" s="91">
        <f t="shared" si="84"/>
        <v>2</v>
      </c>
      <c r="N204" s="91">
        <f t="shared" si="84"/>
        <v>2</v>
      </c>
      <c r="O204" s="91">
        <f t="shared" si="84"/>
        <v>1</v>
      </c>
      <c r="P204" s="91">
        <f t="shared" si="84"/>
        <v>1</v>
      </c>
      <c r="Q204" s="91">
        <f t="shared" si="84"/>
        <v>1</v>
      </c>
      <c r="R204" s="91">
        <f t="shared" si="84"/>
        <v>1</v>
      </c>
      <c r="S204" s="91">
        <f t="shared" si="84"/>
        <v>1</v>
      </c>
      <c r="T204" s="91">
        <f t="shared" si="84"/>
        <v>0</v>
      </c>
      <c r="U204" s="91">
        <f t="shared" si="84"/>
        <v>0</v>
      </c>
      <c r="V204" s="91">
        <f t="shared" si="84"/>
        <v>0</v>
      </c>
      <c r="W204" s="91">
        <f t="shared" si="84"/>
        <v>13</v>
      </c>
      <c r="X204" s="41"/>
      <c r="Y204" s="41"/>
      <c r="Z204" s="41"/>
    </row>
    <row r="205" spans="1:54" ht="15">
      <c r="A205" s="42"/>
      <c r="B205" s="43" t="s">
        <v>50</v>
      </c>
      <c r="C205" s="43" t="s">
        <v>51</v>
      </c>
      <c r="D205" s="45" t="s">
        <v>52</v>
      </c>
      <c r="E205" s="45" t="s">
        <v>53</v>
      </c>
      <c r="F205" s="45" t="s">
        <v>3</v>
      </c>
      <c r="G205" s="45" t="s">
        <v>7</v>
      </c>
      <c r="H205" s="26">
        <v>1</v>
      </c>
      <c r="I205" s="91" t="str">
        <f t="shared" si="84"/>
        <v>Subjects</v>
      </c>
      <c r="J205" s="91" t="str">
        <f t="shared" si="84"/>
        <v>ENG 4</v>
      </c>
      <c r="K205" s="91" t="str">
        <f t="shared" si="84"/>
        <v>FIL. 4</v>
      </c>
      <c r="L205" s="91" t="str">
        <f t="shared" si="84"/>
        <v>SOCSCI 4</v>
      </c>
      <c r="M205" s="91" t="str">
        <f t="shared" si="84"/>
        <v>MATH 6</v>
      </c>
      <c r="N205" s="91" t="str">
        <f t="shared" si="84"/>
        <v>PHYS 2</v>
      </c>
      <c r="O205" s="91" t="str">
        <f t="shared" si="84"/>
        <v>BIO 2</v>
      </c>
      <c r="P205" s="91" t="str">
        <f t="shared" si="84"/>
        <v>CHEM 3</v>
      </c>
      <c r="Q205" s="91" t="str">
        <f t="shared" si="84"/>
        <v>VALUES 2</v>
      </c>
      <c r="R205" s="91" t="str">
        <f t="shared" si="84"/>
        <v>IT 4</v>
      </c>
      <c r="S205" s="91" t="str">
        <f t="shared" si="84"/>
        <v>MAPEH</v>
      </c>
      <c r="T205" s="91" t="str">
        <f t="shared" si="84"/>
        <v>HRA</v>
      </c>
      <c r="U205" s="91">
        <f t="shared" si="84"/>
        <v>0</v>
      </c>
      <c r="V205" s="91" t="str">
        <f t="shared" si="84"/>
        <v>Char</v>
      </c>
      <c r="W205" s="91" t="str">
        <f t="shared" si="84"/>
        <v>GPA</v>
      </c>
      <c r="X205" s="41">
        <f t="shared" ref="X205" si="85">X55</f>
        <v>0</v>
      </c>
      <c r="Y205" s="41" t="s">
        <v>85</v>
      </c>
      <c r="Z205" s="41"/>
    </row>
    <row r="206" spans="1:54" ht="15">
      <c r="A206" s="176" t="s">
        <v>10</v>
      </c>
      <c r="B206" s="177"/>
      <c r="C206" s="178"/>
      <c r="D206" s="45"/>
      <c r="E206" s="45"/>
      <c r="F206" s="45"/>
      <c r="G206" s="45"/>
      <c r="H206" s="26">
        <v>2</v>
      </c>
      <c r="I206" s="91"/>
      <c r="J206" s="91" t="str">
        <f t="shared" ref="J206:W206" si="86">J158</f>
        <v>Comm Arts/Grammar/World Lit</v>
      </c>
      <c r="K206" s="91" t="str">
        <f t="shared" si="86"/>
        <v>Komposisyon/Gram/Wika at Panitikan</v>
      </c>
      <c r="L206" s="91" t="str">
        <f t="shared" si="86"/>
        <v>Economics</v>
      </c>
      <c r="M206" s="91" t="str">
        <f t="shared" si="86"/>
        <v>Calculus</v>
      </c>
      <c r="N206" s="91" t="str">
        <f t="shared" si="86"/>
        <v>Gen. Physics 2</v>
      </c>
      <c r="O206" s="91" t="str">
        <f t="shared" si="86"/>
        <v>Biotechnology</v>
      </c>
      <c r="P206" s="91" t="str">
        <f t="shared" si="86"/>
        <v>Organic Chemistry</v>
      </c>
      <c r="Q206" s="91" t="str">
        <f t="shared" si="86"/>
        <v>Values</v>
      </c>
      <c r="R206" s="91" t="str">
        <f t="shared" si="86"/>
        <v>Comp. Programming 2</v>
      </c>
      <c r="S206" s="91" t="str">
        <f t="shared" si="86"/>
        <v>Music, Arts, PE and CAT</v>
      </c>
      <c r="T206" s="91" t="str">
        <f t="shared" si="86"/>
        <v>Life Planning</v>
      </c>
      <c r="U206" s="91">
        <f t="shared" si="86"/>
        <v>0</v>
      </c>
      <c r="V206" s="91" t="str">
        <f t="shared" si="86"/>
        <v>Average Character Grade</v>
      </c>
      <c r="W206" s="91" t="str">
        <f t="shared" si="86"/>
        <v>General Point Average</v>
      </c>
      <c r="X206" s="48"/>
      <c r="Y206" s="48"/>
      <c r="Z206" s="31"/>
    </row>
    <row r="207" spans="1:54">
      <c r="A207" s="50">
        <f>A159</f>
        <v>1</v>
      </c>
      <c r="B207" s="50" t="str">
        <f t="shared" ref="B207:G207" si="87">B159</f>
        <v>ACAS</v>
      </c>
      <c r="C207" s="50" t="str">
        <f t="shared" si="87"/>
        <v>RAY KEVIN L.</v>
      </c>
      <c r="D207" s="50" t="str">
        <f t="shared" si="87"/>
        <v>M</v>
      </c>
      <c r="E207" s="50">
        <f t="shared" si="87"/>
        <v>0.75</v>
      </c>
      <c r="F207" s="50">
        <f t="shared" si="87"/>
        <v>0</v>
      </c>
      <c r="G207" s="50">
        <f t="shared" si="87"/>
        <v>0</v>
      </c>
      <c r="H207" s="26">
        <v>3</v>
      </c>
      <c r="I207" s="26">
        <v>1</v>
      </c>
      <c r="J207" s="82">
        <f>ROUND(AVERAGE(J9,J59,J109,J159),0)</f>
        <v>93</v>
      </c>
      <c r="K207" s="82">
        <f t="shared" ref="K207:V207" si="88">ROUND(AVERAGE(K9,K59,K109,K159),0)</f>
        <v>86</v>
      </c>
      <c r="L207" s="82">
        <f t="shared" si="88"/>
        <v>83</v>
      </c>
      <c r="M207" s="82">
        <f t="shared" si="88"/>
        <v>88</v>
      </c>
      <c r="N207" s="82">
        <f t="shared" si="88"/>
        <v>83</v>
      </c>
      <c r="O207" s="82">
        <f t="shared" si="88"/>
        <v>88</v>
      </c>
      <c r="P207" s="82">
        <f t="shared" si="88"/>
        <v>83</v>
      </c>
      <c r="Q207" s="82">
        <f t="shared" si="88"/>
        <v>89</v>
      </c>
      <c r="R207" s="82">
        <f t="shared" si="88"/>
        <v>89</v>
      </c>
      <c r="S207" s="82">
        <f t="shared" si="88"/>
        <v>92</v>
      </c>
      <c r="T207" s="120" t="s">
        <v>113</v>
      </c>
      <c r="U207" s="82"/>
      <c r="V207" s="82">
        <f t="shared" si="88"/>
        <v>88</v>
      </c>
      <c r="W207" s="59">
        <f t="shared" ref="W207:W242" si="89">ROUND((J207*$J$6+K207*$K$6+L207*$L$6+M207*$M$6+N207*$N$6+O207*$O$6+P207*$P$6+Q207*$Q$6+R207*$R$6+S207*$S$6)/$W$6,2)</f>
        <v>87.54</v>
      </c>
      <c r="X207" s="48" t="b">
        <f t="shared" ref="X207:X242" si="90">IF(AND(MIN(J207:T207)&gt;84.99,V207&gt;84.99),IF(W207&gt;93,"1st Honor", IF(AND(W207&gt;88.99,W207&lt;93),"2nd Honor",IF(AND(W207&gt;84.99,W207&lt;89),"3rd Honors",""))))</f>
        <v>0</v>
      </c>
      <c r="Y207" s="48" t="e">
        <f>RANK(W207,($W$159:$W$172,$W$175:$W$194),0)</f>
        <v>#N/A</v>
      </c>
      <c r="Z207" s="31"/>
    </row>
    <row r="208" spans="1:54">
      <c r="A208" s="50">
        <f t="shared" ref="A208:G208" si="91">A160</f>
        <v>2</v>
      </c>
      <c r="B208" s="50" t="str">
        <f t="shared" si="91"/>
        <v>AGRAVANTE</v>
      </c>
      <c r="C208" s="50" t="str">
        <f t="shared" si="91"/>
        <v>JAHAN</v>
      </c>
      <c r="D208" s="50" t="str">
        <f t="shared" si="91"/>
        <v>M</v>
      </c>
      <c r="E208" s="50">
        <f t="shared" si="91"/>
        <v>0.75</v>
      </c>
      <c r="F208" s="50">
        <f t="shared" si="91"/>
        <v>0</v>
      </c>
      <c r="G208" s="50">
        <f t="shared" si="91"/>
        <v>0</v>
      </c>
      <c r="H208" s="26">
        <v>4</v>
      </c>
      <c r="I208" s="26">
        <v>2</v>
      </c>
      <c r="J208" s="82">
        <f t="shared" ref="J208:S242" si="92">ROUND(AVERAGE(J10,J60,J110,J160),0)</f>
        <v>92</v>
      </c>
      <c r="K208" s="82">
        <f t="shared" si="92"/>
        <v>87</v>
      </c>
      <c r="L208" s="82">
        <f t="shared" si="92"/>
        <v>83</v>
      </c>
      <c r="M208" s="82">
        <f t="shared" si="92"/>
        <v>89</v>
      </c>
      <c r="N208" s="82">
        <f t="shared" si="92"/>
        <v>88</v>
      </c>
      <c r="O208" s="82">
        <f t="shared" si="92"/>
        <v>90</v>
      </c>
      <c r="P208" s="82">
        <f t="shared" si="92"/>
        <v>81</v>
      </c>
      <c r="Q208" s="82">
        <f t="shared" si="92"/>
        <v>96</v>
      </c>
      <c r="R208" s="82">
        <f t="shared" si="92"/>
        <v>92</v>
      </c>
      <c r="S208" s="82">
        <f t="shared" si="92"/>
        <v>93</v>
      </c>
      <c r="T208" s="120" t="s">
        <v>113</v>
      </c>
      <c r="U208" s="82"/>
      <c r="V208" s="82">
        <f t="shared" ref="V208" si="93">ROUND(AVERAGE(V10,V60,V110,V160),0)</f>
        <v>89</v>
      </c>
      <c r="W208" s="59">
        <f t="shared" si="89"/>
        <v>89.23</v>
      </c>
      <c r="X208" s="48" t="b">
        <f t="shared" si="90"/>
        <v>0</v>
      </c>
      <c r="Y208" s="48" t="e">
        <f>RANK(W208,($W$159:$W$172,$W$175:$W$194),0)</f>
        <v>#N/A</v>
      </c>
      <c r="Z208" s="31"/>
    </row>
    <row r="209" spans="1:26">
      <c r="A209" s="50">
        <f t="shared" ref="A209:G209" si="94">A161</f>
        <v>3</v>
      </c>
      <c r="B209" s="50" t="str">
        <f t="shared" si="94"/>
        <v>BACTON</v>
      </c>
      <c r="C209" s="50" t="str">
        <f t="shared" si="94"/>
        <v>JULIUS JOHN C.</v>
      </c>
      <c r="D209" s="50" t="str">
        <f t="shared" si="94"/>
        <v>M</v>
      </c>
      <c r="E209" s="50">
        <f t="shared" si="94"/>
        <v>0.75</v>
      </c>
      <c r="F209" s="50">
        <f t="shared" si="94"/>
        <v>0</v>
      </c>
      <c r="G209" s="50">
        <f t="shared" si="94"/>
        <v>0</v>
      </c>
      <c r="H209" s="26">
        <v>5</v>
      </c>
      <c r="I209" s="26">
        <v>3</v>
      </c>
      <c r="J209" s="82">
        <f t="shared" si="92"/>
        <v>89</v>
      </c>
      <c r="K209" s="82">
        <f t="shared" si="92"/>
        <v>85</v>
      </c>
      <c r="L209" s="82">
        <f t="shared" si="92"/>
        <v>81</v>
      </c>
      <c r="M209" s="82">
        <f t="shared" si="92"/>
        <v>83</v>
      </c>
      <c r="N209" s="82">
        <f t="shared" si="92"/>
        <v>86</v>
      </c>
      <c r="O209" s="82">
        <f t="shared" si="92"/>
        <v>89</v>
      </c>
      <c r="P209" s="82">
        <f t="shared" si="92"/>
        <v>80</v>
      </c>
      <c r="Q209" s="82">
        <f t="shared" si="92"/>
        <v>90</v>
      </c>
      <c r="R209" s="82">
        <f t="shared" si="92"/>
        <v>86</v>
      </c>
      <c r="S209" s="82">
        <f t="shared" si="92"/>
        <v>89</v>
      </c>
      <c r="T209" s="120" t="s">
        <v>113</v>
      </c>
      <c r="U209" s="82"/>
      <c r="V209" s="82">
        <f t="shared" ref="V209" si="95">ROUND(AVERAGE(V11,V61,V111,V161),0)</f>
        <v>86</v>
      </c>
      <c r="W209" s="59">
        <f t="shared" si="89"/>
        <v>85.85</v>
      </c>
      <c r="X209" s="48" t="b">
        <f t="shared" si="90"/>
        <v>0</v>
      </c>
      <c r="Y209" s="48" t="e">
        <f>RANK(W209,($W$159:$W$172,$W$175:$W$194),0)</f>
        <v>#N/A</v>
      </c>
      <c r="Z209" s="31"/>
    </row>
    <row r="210" spans="1:26">
      <c r="A210" s="50">
        <f t="shared" ref="A210:G210" si="96">A162</f>
        <v>4</v>
      </c>
      <c r="B210" s="50" t="str">
        <f t="shared" si="96"/>
        <v>DOSDOS</v>
      </c>
      <c r="C210" s="50" t="str">
        <f t="shared" si="96"/>
        <v>CARLOS MIGUEL F.</v>
      </c>
      <c r="D210" s="50" t="str">
        <f t="shared" si="96"/>
        <v>M</v>
      </c>
      <c r="E210" s="50">
        <f t="shared" si="96"/>
        <v>0.75</v>
      </c>
      <c r="F210" s="50">
        <f t="shared" si="96"/>
        <v>0</v>
      </c>
      <c r="G210" s="50">
        <f t="shared" si="96"/>
        <v>0</v>
      </c>
      <c r="H210" s="26">
        <v>6</v>
      </c>
      <c r="I210" s="26">
        <v>4</v>
      </c>
      <c r="J210" s="82">
        <f t="shared" si="92"/>
        <v>88</v>
      </c>
      <c r="K210" s="82">
        <f t="shared" si="92"/>
        <v>81</v>
      </c>
      <c r="L210" s="82">
        <f t="shared" si="92"/>
        <v>79</v>
      </c>
      <c r="M210" s="82">
        <f t="shared" si="92"/>
        <v>80</v>
      </c>
      <c r="N210" s="82">
        <f t="shared" si="92"/>
        <v>82</v>
      </c>
      <c r="O210" s="82">
        <f t="shared" si="92"/>
        <v>88</v>
      </c>
      <c r="P210" s="82">
        <f t="shared" si="92"/>
        <v>77</v>
      </c>
      <c r="Q210" s="82">
        <f t="shared" si="92"/>
        <v>88</v>
      </c>
      <c r="R210" s="82">
        <f t="shared" si="92"/>
        <v>85</v>
      </c>
      <c r="S210" s="82">
        <f t="shared" si="92"/>
        <v>89</v>
      </c>
      <c r="T210" s="120" t="s">
        <v>113</v>
      </c>
      <c r="U210" s="82"/>
      <c r="V210" s="82">
        <f t="shared" ref="V210" si="97">ROUND(AVERAGE(V12,V62,V112,V162),0)</f>
        <v>84</v>
      </c>
      <c r="W210" s="59">
        <f t="shared" si="89"/>
        <v>83.62</v>
      </c>
      <c r="X210" s="48" t="b">
        <f t="shared" si="90"/>
        <v>0</v>
      </c>
      <c r="Y210" s="48" t="e">
        <f>RANK(W210,($W$159:$W$172,$W$175:$W$194),0)</f>
        <v>#N/A</v>
      </c>
      <c r="Z210" s="31"/>
    </row>
    <row r="211" spans="1:26">
      <c r="A211" s="50">
        <f t="shared" ref="A211:G211" si="98">A163</f>
        <v>5</v>
      </c>
      <c r="B211" s="50" t="str">
        <f t="shared" si="98"/>
        <v>ESCANILLA</v>
      </c>
      <c r="C211" s="50" t="str">
        <f t="shared" si="98"/>
        <v>ERNEST JOHN</v>
      </c>
      <c r="D211" s="50" t="str">
        <f t="shared" si="98"/>
        <v>M</v>
      </c>
      <c r="E211" s="50">
        <f t="shared" si="98"/>
        <v>0.75</v>
      </c>
      <c r="F211" s="50">
        <f t="shared" si="98"/>
        <v>0</v>
      </c>
      <c r="G211" s="50">
        <f t="shared" si="98"/>
        <v>0</v>
      </c>
      <c r="H211" s="26">
        <v>7</v>
      </c>
      <c r="I211" s="26">
        <v>5</v>
      </c>
      <c r="J211" s="82">
        <f t="shared" si="92"/>
        <v>90</v>
      </c>
      <c r="K211" s="82">
        <f t="shared" si="92"/>
        <v>89</v>
      </c>
      <c r="L211" s="82">
        <f t="shared" si="92"/>
        <v>85</v>
      </c>
      <c r="M211" s="82">
        <f t="shared" si="92"/>
        <v>86</v>
      </c>
      <c r="N211" s="82">
        <f t="shared" si="92"/>
        <v>85</v>
      </c>
      <c r="O211" s="82">
        <f t="shared" si="92"/>
        <v>92</v>
      </c>
      <c r="P211" s="82">
        <f t="shared" si="92"/>
        <v>82</v>
      </c>
      <c r="Q211" s="82">
        <f t="shared" si="92"/>
        <v>86</v>
      </c>
      <c r="R211" s="82">
        <f t="shared" si="92"/>
        <v>91</v>
      </c>
      <c r="S211" s="82">
        <f t="shared" si="92"/>
        <v>94</v>
      </c>
      <c r="T211" s="120" t="s">
        <v>113</v>
      </c>
      <c r="U211" s="82"/>
      <c r="V211" s="82">
        <f t="shared" ref="V211" si="99">ROUND(AVERAGE(V13,V63,V113,V163),0)</f>
        <v>88</v>
      </c>
      <c r="W211" s="59">
        <f t="shared" si="89"/>
        <v>87.77</v>
      </c>
      <c r="X211" s="48" t="b">
        <f t="shared" si="90"/>
        <v>0</v>
      </c>
      <c r="Y211" s="48" t="e">
        <f>RANK(W211,($W$159:$W$172,$W$175:$W$194),0)</f>
        <v>#N/A</v>
      </c>
      <c r="Z211" s="31"/>
    </row>
    <row r="212" spans="1:26">
      <c r="A212" s="50">
        <f t="shared" ref="A212:G212" si="100">A164</f>
        <v>6</v>
      </c>
      <c r="B212" s="50" t="str">
        <f t="shared" si="100"/>
        <v>JAO</v>
      </c>
      <c r="C212" s="50" t="str">
        <f t="shared" si="100"/>
        <v>FITZROY JON B.</v>
      </c>
      <c r="D212" s="50" t="str">
        <f t="shared" si="100"/>
        <v>M</v>
      </c>
      <c r="E212" s="50">
        <f t="shared" si="100"/>
        <v>0.75</v>
      </c>
      <c r="F212" s="50">
        <f t="shared" si="100"/>
        <v>0</v>
      </c>
      <c r="G212" s="50">
        <f t="shared" si="100"/>
        <v>0</v>
      </c>
      <c r="H212" s="26">
        <v>8</v>
      </c>
      <c r="I212" s="26">
        <v>6</v>
      </c>
      <c r="J212" s="82">
        <f t="shared" si="92"/>
        <v>93</v>
      </c>
      <c r="K212" s="82">
        <f t="shared" si="92"/>
        <v>85</v>
      </c>
      <c r="L212" s="82">
        <f t="shared" si="92"/>
        <v>86</v>
      </c>
      <c r="M212" s="82">
        <f t="shared" si="92"/>
        <v>92</v>
      </c>
      <c r="N212" s="82">
        <f t="shared" si="92"/>
        <v>89</v>
      </c>
      <c r="O212" s="82">
        <f t="shared" si="92"/>
        <v>92</v>
      </c>
      <c r="P212" s="82">
        <f t="shared" si="92"/>
        <v>88</v>
      </c>
      <c r="Q212" s="82">
        <f t="shared" si="92"/>
        <v>94</v>
      </c>
      <c r="R212" s="82">
        <f t="shared" si="92"/>
        <v>88</v>
      </c>
      <c r="S212" s="82">
        <f t="shared" si="92"/>
        <v>92</v>
      </c>
      <c r="T212" s="120" t="s">
        <v>113</v>
      </c>
      <c r="U212" s="82"/>
      <c r="V212" s="82">
        <f t="shared" ref="V212" si="101">ROUND(AVERAGE(V14,V64,V114,V164),0)</f>
        <v>95</v>
      </c>
      <c r="W212" s="59">
        <f t="shared" si="89"/>
        <v>90.23</v>
      </c>
      <c r="X212" s="48" t="str">
        <f t="shared" si="90"/>
        <v>2nd Honor</v>
      </c>
      <c r="Y212" s="48" t="e">
        <f>RANK(W212,($W$159:$W$172,$W$175:$W$194),0)</f>
        <v>#N/A</v>
      </c>
      <c r="Z212" s="31"/>
    </row>
    <row r="213" spans="1:26">
      <c r="A213" s="50">
        <f t="shared" ref="A213:G213" si="102">A165</f>
        <v>7</v>
      </c>
      <c r="B213" s="50" t="str">
        <f t="shared" si="102"/>
        <v>LUCMAN</v>
      </c>
      <c r="C213" s="50" t="str">
        <f t="shared" si="102"/>
        <v>MISHARI RASHID I.</v>
      </c>
      <c r="D213" s="50" t="str">
        <f t="shared" si="102"/>
        <v>M</v>
      </c>
      <c r="E213" s="50">
        <f t="shared" si="102"/>
        <v>0.75</v>
      </c>
      <c r="F213" s="50">
        <f t="shared" si="102"/>
        <v>0</v>
      </c>
      <c r="G213" s="50">
        <f t="shared" si="102"/>
        <v>0</v>
      </c>
      <c r="H213" s="26">
        <v>9</v>
      </c>
      <c r="I213" s="26">
        <v>7</v>
      </c>
      <c r="J213" s="82">
        <f t="shared" si="92"/>
        <v>92</v>
      </c>
      <c r="K213" s="82">
        <f t="shared" si="92"/>
        <v>86</v>
      </c>
      <c r="L213" s="82">
        <f t="shared" si="92"/>
        <v>84</v>
      </c>
      <c r="M213" s="82">
        <f t="shared" si="92"/>
        <v>88</v>
      </c>
      <c r="N213" s="82">
        <f t="shared" si="92"/>
        <v>89</v>
      </c>
      <c r="O213" s="82">
        <f t="shared" si="92"/>
        <v>95</v>
      </c>
      <c r="P213" s="82">
        <f t="shared" si="92"/>
        <v>85</v>
      </c>
      <c r="Q213" s="82">
        <f t="shared" si="92"/>
        <v>90</v>
      </c>
      <c r="R213" s="82">
        <f t="shared" si="92"/>
        <v>92</v>
      </c>
      <c r="S213" s="82">
        <f t="shared" si="92"/>
        <v>93</v>
      </c>
      <c r="T213" s="120" t="s">
        <v>113</v>
      </c>
      <c r="U213" s="82"/>
      <c r="V213" s="82">
        <f t="shared" ref="V213" si="103">ROUND(AVERAGE(V15,V65,V115,V165),0)</f>
        <v>87</v>
      </c>
      <c r="W213" s="59">
        <f t="shared" si="89"/>
        <v>89.46</v>
      </c>
      <c r="X213" s="48" t="b">
        <f t="shared" si="90"/>
        <v>0</v>
      </c>
      <c r="Y213" s="48" t="e">
        <f>RANK(W213,($W$159:$W$172,$W$175:$W$194),0)</f>
        <v>#N/A</v>
      </c>
      <c r="Z213" s="31"/>
    </row>
    <row r="214" spans="1:26">
      <c r="A214" s="50">
        <f t="shared" ref="A214:G214" si="104">A166</f>
        <v>8</v>
      </c>
      <c r="B214" s="50" t="str">
        <f t="shared" si="104"/>
        <v>MAGLASANG</v>
      </c>
      <c r="C214" s="50" t="str">
        <f t="shared" si="104"/>
        <v>KARLO O.</v>
      </c>
      <c r="D214" s="50" t="str">
        <f t="shared" si="104"/>
        <v>M</v>
      </c>
      <c r="E214" s="50">
        <f t="shared" si="104"/>
        <v>0.75</v>
      </c>
      <c r="F214" s="50">
        <f t="shared" si="104"/>
        <v>0</v>
      </c>
      <c r="G214" s="50">
        <f t="shared" si="104"/>
        <v>0</v>
      </c>
      <c r="H214" s="26">
        <v>10</v>
      </c>
      <c r="I214" s="26">
        <v>8</v>
      </c>
      <c r="J214" s="82">
        <f t="shared" si="92"/>
        <v>91</v>
      </c>
      <c r="K214" s="82">
        <f t="shared" si="92"/>
        <v>85</v>
      </c>
      <c r="L214" s="82">
        <f t="shared" si="92"/>
        <v>84</v>
      </c>
      <c r="M214" s="82">
        <f t="shared" si="92"/>
        <v>87</v>
      </c>
      <c r="N214" s="82">
        <f t="shared" si="92"/>
        <v>82</v>
      </c>
      <c r="O214" s="82">
        <f t="shared" si="92"/>
        <v>92</v>
      </c>
      <c r="P214" s="82">
        <f t="shared" si="92"/>
        <v>84</v>
      </c>
      <c r="Q214" s="82">
        <f t="shared" si="92"/>
        <v>94</v>
      </c>
      <c r="R214" s="82">
        <f t="shared" si="92"/>
        <v>90</v>
      </c>
      <c r="S214" s="82">
        <f t="shared" si="92"/>
        <v>93</v>
      </c>
      <c r="T214" s="120" t="s">
        <v>113</v>
      </c>
      <c r="U214" s="82"/>
      <c r="V214" s="82">
        <f t="shared" ref="V214" si="105">ROUND(AVERAGE(V16,V66,V116,V166),0)</f>
        <v>86</v>
      </c>
      <c r="W214" s="59">
        <f t="shared" si="89"/>
        <v>87.85</v>
      </c>
      <c r="X214" s="48" t="b">
        <f t="shared" si="90"/>
        <v>0</v>
      </c>
      <c r="Y214" s="48" t="e">
        <f>RANK(W214,($W$159:$W$172,$W$175:$W$194),0)</f>
        <v>#N/A</v>
      </c>
      <c r="Z214" s="31"/>
    </row>
    <row r="215" spans="1:26">
      <c r="A215" s="50">
        <f t="shared" ref="A215:G215" si="106">A167</f>
        <v>9</v>
      </c>
      <c r="B215" s="50" t="str">
        <f t="shared" si="106"/>
        <v>REGENCIA</v>
      </c>
      <c r="C215" s="50" t="str">
        <f t="shared" si="106"/>
        <v>JOSIAH ELEAZAR T.</v>
      </c>
      <c r="D215" s="50" t="str">
        <f t="shared" si="106"/>
        <v>M</v>
      </c>
      <c r="E215" s="50">
        <f t="shared" si="106"/>
        <v>0.75</v>
      </c>
      <c r="F215" s="50">
        <f t="shared" si="106"/>
        <v>0</v>
      </c>
      <c r="G215" s="50">
        <f t="shared" si="106"/>
        <v>0</v>
      </c>
      <c r="H215" s="26">
        <v>11</v>
      </c>
      <c r="I215" s="26">
        <v>9</v>
      </c>
      <c r="J215" s="82">
        <f t="shared" si="92"/>
        <v>89</v>
      </c>
      <c r="K215" s="82">
        <f t="shared" si="92"/>
        <v>80</v>
      </c>
      <c r="L215" s="82">
        <f t="shared" si="92"/>
        <v>79</v>
      </c>
      <c r="M215" s="82">
        <f t="shared" si="92"/>
        <v>83</v>
      </c>
      <c r="N215" s="82">
        <f t="shared" si="92"/>
        <v>85</v>
      </c>
      <c r="O215" s="82">
        <f t="shared" si="92"/>
        <v>88</v>
      </c>
      <c r="P215" s="82">
        <f t="shared" si="92"/>
        <v>81</v>
      </c>
      <c r="Q215" s="82">
        <f t="shared" si="92"/>
        <v>90</v>
      </c>
      <c r="R215" s="82">
        <f t="shared" si="92"/>
        <v>88</v>
      </c>
      <c r="S215" s="82">
        <f t="shared" si="92"/>
        <v>91</v>
      </c>
      <c r="T215" s="120" t="s">
        <v>113</v>
      </c>
      <c r="U215" s="82"/>
      <c r="V215" s="82">
        <f t="shared" ref="V215" si="107">ROUND(AVERAGE(V17,V67,V117,V167),0)</f>
        <v>85</v>
      </c>
      <c r="W215" s="59">
        <f t="shared" si="89"/>
        <v>85.46</v>
      </c>
      <c r="X215" s="48" t="b">
        <f t="shared" si="90"/>
        <v>0</v>
      </c>
      <c r="Y215" s="48" t="e">
        <f>RANK(W215,($W$159:$W$172,$W$175:$W$194),0)</f>
        <v>#N/A</v>
      </c>
      <c r="Z215" s="31"/>
    </row>
    <row r="216" spans="1:26">
      <c r="A216" s="50">
        <f t="shared" ref="A216:G216" si="108">A168</f>
        <v>10</v>
      </c>
      <c r="B216" s="50" t="str">
        <f t="shared" si="108"/>
        <v>RULONA</v>
      </c>
      <c r="C216" s="50" t="str">
        <f t="shared" si="108"/>
        <v>RENDEL JOHN D.</v>
      </c>
      <c r="D216" s="50" t="str">
        <f t="shared" si="108"/>
        <v>M</v>
      </c>
      <c r="E216" s="50">
        <f t="shared" si="108"/>
        <v>0.75</v>
      </c>
      <c r="F216" s="50">
        <f t="shared" si="108"/>
        <v>0</v>
      </c>
      <c r="G216" s="50">
        <f t="shared" si="108"/>
        <v>0</v>
      </c>
      <c r="H216" s="26">
        <v>12</v>
      </c>
      <c r="I216" s="26">
        <v>10</v>
      </c>
      <c r="J216" s="82">
        <f t="shared" si="92"/>
        <v>89</v>
      </c>
      <c r="K216" s="82">
        <f t="shared" si="92"/>
        <v>82</v>
      </c>
      <c r="L216" s="82">
        <f t="shared" si="92"/>
        <v>79</v>
      </c>
      <c r="M216" s="82">
        <f t="shared" si="92"/>
        <v>78</v>
      </c>
      <c r="N216" s="82">
        <f t="shared" si="92"/>
        <v>86</v>
      </c>
      <c r="O216" s="82">
        <f t="shared" si="92"/>
        <v>90</v>
      </c>
      <c r="P216" s="82">
        <f t="shared" si="92"/>
        <v>79</v>
      </c>
      <c r="Q216" s="82">
        <f t="shared" si="92"/>
        <v>91</v>
      </c>
      <c r="R216" s="82">
        <f t="shared" si="92"/>
        <v>88</v>
      </c>
      <c r="S216" s="82">
        <f t="shared" si="92"/>
        <v>91</v>
      </c>
      <c r="T216" s="120" t="s">
        <v>113</v>
      </c>
      <c r="U216" s="82"/>
      <c r="V216" s="82">
        <f t="shared" ref="V216" si="109">ROUND(AVERAGE(V18,V68,V118,V168),0)</f>
        <v>84</v>
      </c>
      <c r="W216" s="59">
        <f t="shared" si="89"/>
        <v>85.08</v>
      </c>
      <c r="X216" s="48" t="b">
        <f t="shared" si="90"/>
        <v>0</v>
      </c>
      <c r="Y216" s="48" t="e">
        <f>RANK(W216,($W$159:$W$172,$W$175:$W$194),0)</f>
        <v>#N/A</v>
      </c>
      <c r="Z216" s="31"/>
    </row>
    <row r="217" spans="1:26">
      <c r="A217" s="50">
        <f t="shared" ref="A217:G217" si="110">A169</f>
        <v>11</v>
      </c>
      <c r="B217" s="50" t="str">
        <f t="shared" si="110"/>
        <v>USMAN</v>
      </c>
      <c r="C217" s="50" t="str">
        <f t="shared" si="110"/>
        <v>JAMALLUDIN SALIM P.</v>
      </c>
      <c r="D217" s="50" t="str">
        <f t="shared" si="110"/>
        <v>M</v>
      </c>
      <c r="E217" s="50">
        <f t="shared" si="110"/>
        <v>0.75</v>
      </c>
      <c r="F217" s="50">
        <f t="shared" si="110"/>
        <v>0</v>
      </c>
      <c r="G217" s="50">
        <f t="shared" si="110"/>
        <v>0</v>
      </c>
      <c r="H217" s="26">
        <v>13</v>
      </c>
      <c r="I217" s="26">
        <v>11</v>
      </c>
      <c r="J217" s="82">
        <f t="shared" si="92"/>
        <v>90</v>
      </c>
      <c r="K217" s="82">
        <f t="shared" si="92"/>
        <v>82</v>
      </c>
      <c r="L217" s="82">
        <f t="shared" si="92"/>
        <v>79</v>
      </c>
      <c r="M217" s="82">
        <f t="shared" si="92"/>
        <v>82</v>
      </c>
      <c r="N217" s="82">
        <f t="shared" si="92"/>
        <v>85</v>
      </c>
      <c r="O217" s="82">
        <f t="shared" si="92"/>
        <v>91</v>
      </c>
      <c r="P217" s="82">
        <f t="shared" si="92"/>
        <v>81</v>
      </c>
      <c r="Q217" s="82">
        <f t="shared" si="92"/>
        <v>89</v>
      </c>
      <c r="R217" s="82">
        <f t="shared" si="92"/>
        <v>90</v>
      </c>
      <c r="S217" s="82">
        <f t="shared" si="92"/>
        <v>91</v>
      </c>
      <c r="T217" s="120" t="s">
        <v>113</v>
      </c>
      <c r="U217" s="82"/>
      <c r="V217" s="82">
        <f t="shared" ref="V217" si="111">ROUND(AVERAGE(V19,V69,V119,V169),0)</f>
        <v>86</v>
      </c>
      <c r="W217" s="59">
        <f t="shared" si="89"/>
        <v>85.92</v>
      </c>
      <c r="X217" s="48" t="b">
        <f t="shared" si="90"/>
        <v>0</v>
      </c>
      <c r="Y217" s="48" t="e">
        <f>RANK(W217,($W$159:$W$172,$W$175:$W$194),0)</f>
        <v>#N/A</v>
      </c>
      <c r="Z217" s="31"/>
    </row>
    <row r="218" spans="1:26">
      <c r="A218" s="50">
        <f t="shared" ref="A218:G218" si="112">A170</f>
        <v>12</v>
      </c>
      <c r="B218" s="50">
        <f t="shared" si="112"/>
        <v>0</v>
      </c>
      <c r="C218" s="50">
        <f t="shared" si="112"/>
        <v>0</v>
      </c>
      <c r="D218" s="50" t="str">
        <f t="shared" si="112"/>
        <v>M</v>
      </c>
      <c r="E218" s="50">
        <f t="shared" si="112"/>
        <v>0.75</v>
      </c>
      <c r="F218" s="50">
        <f t="shared" si="112"/>
        <v>0</v>
      </c>
      <c r="G218" s="50">
        <f t="shared" si="112"/>
        <v>0</v>
      </c>
      <c r="H218" s="26">
        <v>14</v>
      </c>
      <c r="I218" s="26">
        <v>12</v>
      </c>
      <c r="J218" s="82"/>
      <c r="K218" s="82"/>
      <c r="L218" s="82"/>
      <c r="M218" s="82"/>
      <c r="N218" s="82"/>
      <c r="O218" s="82"/>
      <c r="P218" s="82"/>
      <c r="Q218" s="82"/>
      <c r="R218" s="82"/>
      <c r="S218" s="82"/>
      <c r="T218" s="82"/>
      <c r="U218" s="82"/>
      <c r="V218" s="82" t="e">
        <f t="shared" ref="V218" si="113">ROUND(AVERAGE(V20,V70,V120,V170),0)</f>
        <v>#DIV/0!</v>
      </c>
      <c r="W218" s="59">
        <f t="shared" si="89"/>
        <v>0</v>
      </c>
      <c r="X218" s="48" t="e">
        <f t="shared" si="90"/>
        <v>#DIV/0!</v>
      </c>
      <c r="Y218" s="48">
        <f>RANK(W218,($W$159:$W$172,$W$175:$W$194),0)</f>
        <v>32</v>
      </c>
      <c r="Z218" s="31"/>
    </row>
    <row r="219" spans="1:26">
      <c r="A219" s="50">
        <f t="shared" ref="A219:G219" si="114">A171</f>
        <v>13</v>
      </c>
      <c r="B219" s="50">
        <f t="shared" si="114"/>
        <v>0</v>
      </c>
      <c r="C219" s="50">
        <f t="shared" si="114"/>
        <v>0</v>
      </c>
      <c r="D219" s="50" t="str">
        <f t="shared" si="114"/>
        <v>M</v>
      </c>
      <c r="E219" s="50">
        <f t="shared" si="114"/>
        <v>0.75</v>
      </c>
      <c r="F219" s="50">
        <f t="shared" si="114"/>
        <v>0</v>
      </c>
      <c r="G219" s="50">
        <f t="shared" si="114"/>
        <v>0</v>
      </c>
      <c r="H219" s="26">
        <v>15</v>
      </c>
      <c r="I219" s="26">
        <v>13</v>
      </c>
      <c r="J219" s="82"/>
      <c r="K219" s="82"/>
      <c r="L219" s="82"/>
      <c r="M219" s="82"/>
      <c r="N219" s="82"/>
      <c r="O219" s="82"/>
      <c r="P219" s="82"/>
      <c r="Q219" s="82"/>
      <c r="R219" s="82"/>
      <c r="S219" s="82"/>
      <c r="T219" s="82"/>
      <c r="U219" s="82"/>
      <c r="V219" s="82" t="e">
        <f t="shared" ref="V219" si="115">ROUND(AVERAGE(V21,V71,V121,V171),0)</f>
        <v>#DIV/0!</v>
      </c>
      <c r="W219" s="59">
        <f t="shared" si="89"/>
        <v>0</v>
      </c>
      <c r="X219" s="48" t="e">
        <f t="shared" si="90"/>
        <v>#DIV/0!</v>
      </c>
      <c r="Y219" s="48">
        <f>RANK(W219,($W$159:$W$172,$W$175:$W$194),0)</f>
        <v>32</v>
      </c>
      <c r="Z219" s="31"/>
    </row>
    <row r="220" spans="1:26">
      <c r="A220" s="50">
        <f t="shared" ref="A220:G220" si="116">A172</f>
        <v>14</v>
      </c>
      <c r="B220" s="50">
        <f t="shared" si="116"/>
        <v>0</v>
      </c>
      <c r="C220" s="50">
        <f t="shared" si="116"/>
        <v>0</v>
      </c>
      <c r="D220" s="50" t="str">
        <f t="shared" si="116"/>
        <v>M</v>
      </c>
      <c r="E220" s="50">
        <f t="shared" si="116"/>
        <v>0.75</v>
      </c>
      <c r="F220" s="50">
        <f t="shared" si="116"/>
        <v>0</v>
      </c>
      <c r="G220" s="50">
        <f t="shared" si="116"/>
        <v>0</v>
      </c>
      <c r="H220" s="26">
        <v>16</v>
      </c>
      <c r="I220" s="26">
        <v>14</v>
      </c>
      <c r="J220" s="82"/>
      <c r="K220" s="82"/>
      <c r="L220" s="82"/>
      <c r="M220" s="82"/>
      <c r="N220" s="82"/>
      <c r="O220" s="82"/>
      <c r="P220" s="82"/>
      <c r="Q220" s="82"/>
      <c r="R220" s="82"/>
      <c r="S220" s="82"/>
      <c r="T220" s="82"/>
      <c r="U220" s="82"/>
      <c r="V220" s="82" t="e">
        <f t="shared" ref="V220" si="117">ROUND(AVERAGE(V22,V72,V122,V172),0)</f>
        <v>#DIV/0!</v>
      </c>
      <c r="W220" s="59">
        <f t="shared" si="89"/>
        <v>0</v>
      </c>
      <c r="X220" s="48" t="e">
        <f t="shared" si="90"/>
        <v>#DIV/0!</v>
      </c>
      <c r="Y220" s="48">
        <f>RANK(W220,($W$159:$W$172,$W$175:$W$194),0)</f>
        <v>32</v>
      </c>
      <c r="Z220" s="31"/>
    </row>
    <row r="221" spans="1:26" ht="15">
      <c r="A221" s="61"/>
      <c r="B221" s="62"/>
      <c r="C221" s="63"/>
      <c r="D221" s="48"/>
      <c r="E221" s="54"/>
      <c r="F221" s="48"/>
      <c r="G221" s="50"/>
      <c r="H221" s="26">
        <v>17</v>
      </c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48"/>
      <c r="U221" s="116"/>
      <c r="V221" s="116"/>
      <c r="W221" s="59"/>
      <c r="X221" s="48" t="b">
        <f t="shared" si="90"/>
        <v>0</v>
      </c>
      <c r="Y221" s="48"/>
      <c r="Z221" s="31"/>
    </row>
    <row r="222" spans="1:26" ht="15">
      <c r="A222" s="176" t="s">
        <v>18</v>
      </c>
      <c r="B222" s="177"/>
      <c r="C222" s="178"/>
      <c r="D222" s="48"/>
      <c r="E222" s="54"/>
      <c r="F222" s="48"/>
      <c r="G222" s="50"/>
      <c r="H222" s="26">
        <v>18</v>
      </c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48"/>
      <c r="U222" s="116"/>
      <c r="V222" s="116"/>
      <c r="W222" s="59"/>
      <c r="X222" s="48" t="b">
        <f t="shared" si="90"/>
        <v>0</v>
      </c>
      <c r="Y222" s="48"/>
      <c r="Z222" s="31"/>
    </row>
    <row r="223" spans="1:26">
      <c r="A223" s="50">
        <f>A175</f>
        <v>1</v>
      </c>
      <c r="B223" s="50" t="str">
        <f t="shared" ref="B223:G223" si="118">B175</f>
        <v>ADRIVAN</v>
      </c>
      <c r="C223" s="50" t="str">
        <f t="shared" si="118"/>
        <v>EURIKA C.</v>
      </c>
      <c r="D223" s="50" t="str">
        <f t="shared" si="118"/>
        <v>F</v>
      </c>
      <c r="E223" s="50">
        <f t="shared" si="118"/>
        <v>0.75</v>
      </c>
      <c r="F223" s="50">
        <f t="shared" si="118"/>
        <v>0</v>
      </c>
      <c r="G223" s="50">
        <f t="shared" si="118"/>
        <v>0</v>
      </c>
      <c r="H223" s="26">
        <v>19</v>
      </c>
      <c r="I223" s="26">
        <v>1</v>
      </c>
      <c r="J223" s="82">
        <f t="shared" si="92"/>
        <v>99</v>
      </c>
      <c r="K223" s="82">
        <f t="shared" si="92"/>
        <v>87</v>
      </c>
      <c r="L223" s="82">
        <f t="shared" si="92"/>
        <v>85</v>
      </c>
      <c r="M223" s="82">
        <f t="shared" si="92"/>
        <v>89</v>
      </c>
      <c r="N223" s="82">
        <f t="shared" si="92"/>
        <v>83</v>
      </c>
      <c r="O223" s="82">
        <f t="shared" si="92"/>
        <v>88</v>
      </c>
      <c r="P223" s="82">
        <f t="shared" si="92"/>
        <v>84</v>
      </c>
      <c r="Q223" s="82">
        <f t="shared" si="92"/>
        <v>88</v>
      </c>
      <c r="R223" s="82">
        <f t="shared" si="92"/>
        <v>90</v>
      </c>
      <c r="S223" s="82">
        <f t="shared" si="92"/>
        <v>92</v>
      </c>
      <c r="T223" s="120" t="s">
        <v>113</v>
      </c>
      <c r="U223" s="82"/>
      <c r="V223" s="82">
        <f t="shared" ref="V223" si="119">ROUND(AVERAGE(V25,V75,V125,V175),0)</f>
        <v>88</v>
      </c>
      <c r="W223" s="59">
        <f t="shared" si="89"/>
        <v>88.92</v>
      </c>
      <c r="X223" s="48" t="b">
        <f t="shared" si="90"/>
        <v>0</v>
      </c>
      <c r="Y223" s="48" t="e">
        <f>RANK(W223,($W$159:$W$172,$W$175:$W$194),0)</f>
        <v>#N/A</v>
      </c>
      <c r="Z223" s="31"/>
    </row>
    <row r="224" spans="1:26">
      <c r="A224" s="50">
        <f t="shared" ref="A224:G224" si="120">A176</f>
        <v>2</v>
      </c>
      <c r="B224" s="50" t="str">
        <f t="shared" si="120"/>
        <v>ALI</v>
      </c>
      <c r="C224" s="50" t="str">
        <f t="shared" si="120"/>
        <v>NORJAMELAH</v>
      </c>
      <c r="D224" s="50" t="str">
        <f t="shared" si="120"/>
        <v>F</v>
      </c>
      <c r="E224" s="50">
        <f t="shared" si="120"/>
        <v>0.75</v>
      </c>
      <c r="F224" s="50">
        <f t="shared" si="120"/>
        <v>0</v>
      </c>
      <c r="G224" s="50">
        <f t="shared" si="120"/>
        <v>0</v>
      </c>
      <c r="H224" s="26">
        <v>20</v>
      </c>
      <c r="I224" s="26">
        <v>2</v>
      </c>
      <c r="J224" s="82">
        <f t="shared" si="92"/>
        <v>92</v>
      </c>
      <c r="K224" s="82">
        <f t="shared" si="92"/>
        <v>87</v>
      </c>
      <c r="L224" s="82">
        <f t="shared" si="92"/>
        <v>82</v>
      </c>
      <c r="M224" s="82">
        <f t="shared" si="92"/>
        <v>90</v>
      </c>
      <c r="N224" s="82">
        <f t="shared" si="92"/>
        <v>88</v>
      </c>
      <c r="O224" s="82">
        <f t="shared" si="92"/>
        <v>88</v>
      </c>
      <c r="P224" s="82">
        <f t="shared" si="92"/>
        <v>81</v>
      </c>
      <c r="Q224" s="82">
        <f t="shared" si="92"/>
        <v>97</v>
      </c>
      <c r="R224" s="82">
        <f t="shared" si="92"/>
        <v>92</v>
      </c>
      <c r="S224" s="82">
        <f t="shared" si="92"/>
        <v>93</v>
      </c>
      <c r="T224" s="120" t="s">
        <v>113</v>
      </c>
      <c r="U224" s="82"/>
      <c r="V224" s="82">
        <f t="shared" ref="V224" si="121">ROUND(AVERAGE(V26,V76,V126,V176),0)</f>
        <v>89</v>
      </c>
      <c r="W224" s="59">
        <f t="shared" si="89"/>
        <v>89.23</v>
      </c>
      <c r="X224" s="48" t="b">
        <f t="shared" si="90"/>
        <v>0</v>
      </c>
      <c r="Y224" s="48" t="e">
        <f>RANK(W224,($W$159:$W$172,$W$175:$W$194),0)</f>
        <v>#N/A</v>
      </c>
      <c r="Z224" s="31"/>
    </row>
    <row r="225" spans="1:26">
      <c r="A225" s="50">
        <f t="shared" ref="A225:G225" si="122">A177</f>
        <v>3</v>
      </c>
      <c r="B225" s="50" t="str">
        <f t="shared" si="122"/>
        <v>BALAGULAN</v>
      </c>
      <c r="C225" s="50" t="str">
        <f t="shared" si="122"/>
        <v>MA. VERLYN JEAL T.</v>
      </c>
      <c r="D225" s="50" t="str">
        <f t="shared" si="122"/>
        <v>F</v>
      </c>
      <c r="E225" s="50">
        <f t="shared" si="122"/>
        <v>0.75</v>
      </c>
      <c r="F225" s="50">
        <f t="shared" si="122"/>
        <v>0</v>
      </c>
      <c r="G225" s="50">
        <f t="shared" si="122"/>
        <v>0</v>
      </c>
      <c r="H225" s="26">
        <v>21</v>
      </c>
      <c r="I225" s="26">
        <v>3</v>
      </c>
      <c r="J225" s="82">
        <f t="shared" si="92"/>
        <v>90</v>
      </c>
      <c r="K225" s="82">
        <f t="shared" si="92"/>
        <v>85</v>
      </c>
      <c r="L225" s="82">
        <f t="shared" si="92"/>
        <v>82</v>
      </c>
      <c r="M225" s="82">
        <f t="shared" si="92"/>
        <v>82</v>
      </c>
      <c r="N225" s="82">
        <f t="shared" si="92"/>
        <v>86</v>
      </c>
      <c r="O225" s="82">
        <f t="shared" si="92"/>
        <v>89</v>
      </c>
      <c r="P225" s="82">
        <f t="shared" si="92"/>
        <v>80</v>
      </c>
      <c r="Q225" s="82">
        <f t="shared" si="92"/>
        <v>90</v>
      </c>
      <c r="R225" s="82">
        <f t="shared" si="92"/>
        <v>86</v>
      </c>
      <c r="S225" s="82">
        <f t="shared" si="92"/>
        <v>88</v>
      </c>
      <c r="T225" s="120" t="s">
        <v>113</v>
      </c>
      <c r="U225" s="82"/>
      <c r="V225" s="82">
        <f t="shared" ref="V225" si="123">ROUND(AVERAGE(V27,V77,V127,V177),0)</f>
        <v>86</v>
      </c>
      <c r="W225" s="59">
        <f t="shared" si="89"/>
        <v>85.85</v>
      </c>
      <c r="X225" s="48" t="b">
        <f t="shared" si="90"/>
        <v>0</v>
      </c>
      <c r="Y225" s="48" t="e">
        <f>RANK(W225,($W$159:$W$172,$W$175:$W$194),0)</f>
        <v>#N/A</v>
      </c>
      <c r="Z225" s="31"/>
    </row>
    <row r="226" spans="1:26">
      <c r="A226" s="50">
        <f t="shared" ref="A226:G226" si="124">A178</f>
        <v>4</v>
      </c>
      <c r="B226" s="50" t="str">
        <f t="shared" si="124"/>
        <v>CABARDO</v>
      </c>
      <c r="C226" s="50" t="str">
        <f t="shared" si="124"/>
        <v>NOEMI ANGEL S.</v>
      </c>
      <c r="D226" s="50" t="str">
        <f t="shared" si="124"/>
        <v>F</v>
      </c>
      <c r="E226" s="50">
        <f t="shared" si="124"/>
        <v>0.75</v>
      </c>
      <c r="F226" s="50">
        <f t="shared" si="124"/>
        <v>0</v>
      </c>
      <c r="G226" s="50">
        <f t="shared" si="124"/>
        <v>0</v>
      </c>
      <c r="H226" s="26">
        <v>22</v>
      </c>
      <c r="I226" s="26">
        <v>4</v>
      </c>
      <c r="J226" s="82">
        <f t="shared" si="92"/>
        <v>89</v>
      </c>
      <c r="K226" s="82">
        <f t="shared" si="92"/>
        <v>82</v>
      </c>
      <c r="L226" s="82">
        <f t="shared" si="92"/>
        <v>79</v>
      </c>
      <c r="M226" s="82">
        <f t="shared" si="92"/>
        <v>81</v>
      </c>
      <c r="N226" s="82">
        <f t="shared" si="92"/>
        <v>83</v>
      </c>
      <c r="O226" s="82">
        <f t="shared" si="92"/>
        <v>88</v>
      </c>
      <c r="P226" s="82">
        <f t="shared" si="92"/>
        <v>77</v>
      </c>
      <c r="Q226" s="82">
        <f t="shared" si="92"/>
        <v>88</v>
      </c>
      <c r="R226" s="82">
        <f t="shared" si="92"/>
        <v>84</v>
      </c>
      <c r="S226" s="82">
        <f t="shared" si="92"/>
        <v>89</v>
      </c>
      <c r="T226" s="120" t="s">
        <v>113</v>
      </c>
      <c r="U226" s="82"/>
      <c r="V226" s="82">
        <f t="shared" ref="V226" si="125">ROUND(AVERAGE(V28,V78,V128,V178),0)</f>
        <v>84</v>
      </c>
      <c r="W226" s="59">
        <f t="shared" si="89"/>
        <v>84.08</v>
      </c>
      <c r="X226" s="48" t="b">
        <f t="shared" si="90"/>
        <v>0</v>
      </c>
      <c r="Y226" s="48" t="e">
        <f>RANK(W226,($W$159:$W$172,$W$175:$W$194),0)</f>
        <v>#N/A</v>
      </c>
      <c r="Z226" s="31"/>
    </row>
    <row r="227" spans="1:26">
      <c r="A227" s="50">
        <f t="shared" ref="A227:G227" si="126">A179</f>
        <v>5</v>
      </c>
      <c r="B227" s="50" t="str">
        <f t="shared" si="126"/>
        <v>CANETE</v>
      </c>
      <c r="C227" s="50" t="str">
        <f t="shared" si="126"/>
        <v>SHAIRA BABES B.</v>
      </c>
      <c r="D227" s="50" t="str">
        <f t="shared" si="126"/>
        <v>F</v>
      </c>
      <c r="E227" s="50">
        <f t="shared" si="126"/>
        <v>0.75</v>
      </c>
      <c r="F227" s="50">
        <f t="shared" si="126"/>
        <v>0</v>
      </c>
      <c r="G227" s="50">
        <f t="shared" si="126"/>
        <v>0</v>
      </c>
      <c r="H227" s="26">
        <v>23</v>
      </c>
      <c r="I227" s="26">
        <v>5</v>
      </c>
      <c r="J227" s="82">
        <f t="shared" si="92"/>
        <v>91</v>
      </c>
      <c r="K227" s="82">
        <f t="shared" si="92"/>
        <v>90</v>
      </c>
      <c r="L227" s="82">
        <f t="shared" si="92"/>
        <v>84</v>
      </c>
      <c r="M227" s="82">
        <f t="shared" si="92"/>
        <v>87</v>
      </c>
      <c r="N227" s="82">
        <f t="shared" si="92"/>
        <v>86</v>
      </c>
      <c r="O227" s="82">
        <f t="shared" si="92"/>
        <v>93</v>
      </c>
      <c r="P227" s="82">
        <f t="shared" si="92"/>
        <v>83</v>
      </c>
      <c r="Q227" s="82">
        <f t="shared" si="92"/>
        <v>86</v>
      </c>
      <c r="R227" s="82">
        <f t="shared" si="92"/>
        <v>91</v>
      </c>
      <c r="S227" s="82">
        <f t="shared" si="92"/>
        <v>94</v>
      </c>
      <c r="T227" s="120" t="s">
        <v>113</v>
      </c>
      <c r="U227" s="82"/>
      <c r="V227" s="82">
        <f t="shared" ref="V227" si="127">ROUND(AVERAGE(V29,V79,V129,V179),0)</f>
        <v>88</v>
      </c>
      <c r="W227" s="59">
        <f t="shared" si="89"/>
        <v>88.38</v>
      </c>
      <c r="X227" s="48" t="b">
        <f t="shared" si="90"/>
        <v>0</v>
      </c>
      <c r="Y227" s="48" t="e">
        <f>RANK(W227,($W$159:$W$172,$W$175:$W$194),0)</f>
        <v>#N/A</v>
      </c>
      <c r="Z227" s="31"/>
    </row>
    <row r="228" spans="1:26">
      <c r="A228" s="50">
        <f t="shared" ref="A228:G228" si="128">A180</f>
        <v>6</v>
      </c>
      <c r="B228" s="50" t="str">
        <f t="shared" si="128"/>
        <v>CORCINO</v>
      </c>
      <c r="C228" s="50" t="str">
        <f t="shared" si="128"/>
        <v>RUSSEL CHRISTINE B.</v>
      </c>
      <c r="D228" s="50" t="str">
        <f t="shared" si="128"/>
        <v>F</v>
      </c>
      <c r="E228" s="50">
        <f t="shared" si="128"/>
        <v>0.75</v>
      </c>
      <c r="F228" s="50">
        <f t="shared" si="128"/>
        <v>0</v>
      </c>
      <c r="G228" s="50">
        <f t="shared" si="128"/>
        <v>0</v>
      </c>
      <c r="H228" s="26">
        <v>24</v>
      </c>
      <c r="I228" s="26">
        <v>6</v>
      </c>
      <c r="J228" s="82">
        <f t="shared" si="92"/>
        <v>93</v>
      </c>
      <c r="K228" s="82">
        <f t="shared" ref="K228:V242" si="129">ROUND(AVERAGE(K30,K80,K130,K180),0)</f>
        <v>86</v>
      </c>
      <c r="L228" s="82">
        <f t="shared" si="129"/>
        <v>87</v>
      </c>
      <c r="M228" s="82">
        <f t="shared" si="129"/>
        <v>90</v>
      </c>
      <c r="N228" s="82">
        <f t="shared" si="129"/>
        <v>89</v>
      </c>
      <c r="O228" s="82">
        <f t="shared" si="129"/>
        <v>93</v>
      </c>
      <c r="P228" s="82">
        <f t="shared" si="129"/>
        <v>87</v>
      </c>
      <c r="Q228" s="82">
        <f t="shared" si="129"/>
        <v>93</v>
      </c>
      <c r="R228" s="82">
        <f t="shared" si="129"/>
        <v>88</v>
      </c>
      <c r="S228" s="82">
        <f t="shared" si="129"/>
        <v>93</v>
      </c>
      <c r="T228" s="120" t="s">
        <v>113</v>
      </c>
      <c r="U228" s="82"/>
      <c r="V228" s="82">
        <f t="shared" si="129"/>
        <v>87</v>
      </c>
      <c r="W228" s="59">
        <f t="shared" si="89"/>
        <v>90.08</v>
      </c>
      <c r="X228" s="48" t="str">
        <f t="shared" si="90"/>
        <v>2nd Honor</v>
      </c>
      <c r="Y228" s="48" t="e">
        <f>RANK(W228,($W$159:$W$172,$W$175:$W$194),0)</f>
        <v>#N/A</v>
      </c>
      <c r="Z228" s="31"/>
    </row>
    <row r="229" spans="1:26">
      <c r="A229" s="50">
        <f t="shared" ref="A229:G229" si="130">A181</f>
        <v>7</v>
      </c>
      <c r="B229" s="50" t="str">
        <f t="shared" si="130"/>
        <v>DECIERDO</v>
      </c>
      <c r="C229" s="50" t="str">
        <f t="shared" si="130"/>
        <v>SHEILA MAY M.</v>
      </c>
      <c r="D229" s="50" t="str">
        <f t="shared" si="130"/>
        <v>F</v>
      </c>
      <c r="E229" s="50">
        <f t="shared" si="130"/>
        <v>0.75</v>
      </c>
      <c r="F229" s="50">
        <f t="shared" si="130"/>
        <v>0</v>
      </c>
      <c r="G229" s="50">
        <f t="shared" si="130"/>
        <v>0</v>
      </c>
      <c r="H229" s="26">
        <v>25</v>
      </c>
      <c r="I229" s="26">
        <v>7</v>
      </c>
      <c r="J229" s="82">
        <f t="shared" si="92"/>
        <v>91</v>
      </c>
      <c r="K229" s="82">
        <f t="shared" si="129"/>
        <v>86</v>
      </c>
      <c r="L229" s="82">
        <f t="shared" si="129"/>
        <v>82</v>
      </c>
      <c r="M229" s="82">
        <f t="shared" si="129"/>
        <v>85</v>
      </c>
      <c r="N229" s="82">
        <f t="shared" si="129"/>
        <v>86</v>
      </c>
      <c r="O229" s="82">
        <f t="shared" si="129"/>
        <v>94</v>
      </c>
      <c r="P229" s="82">
        <f t="shared" si="129"/>
        <v>82</v>
      </c>
      <c r="Q229" s="82">
        <f t="shared" si="129"/>
        <v>89</v>
      </c>
      <c r="R229" s="82">
        <f t="shared" si="129"/>
        <v>91</v>
      </c>
      <c r="S229" s="82">
        <f t="shared" si="129"/>
        <v>92</v>
      </c>
      <c r="T229" s="120" t="s">
        <v>113</v>
      </c>
      <c r="U229" s="82"/>
      <c r="V229" s="82">
        <f t="shared" si="129"/>
        <v>87</v>
      </c>
      <c r="W229" s="59">
        <f t="shared" si="89"/>
        <v>87.69</v>
      </c>
      <c r="X229" s="48" t="b">
        <f t="shared" si="90"/>
        <v>0</v>
      </c>
      <c r="Y229" s="48" t="e">
        <f>RANK(W229,($W$159:$W$172,$W$175:$W$194),0)</f>
        <v>#N/A</v>
      </c>
      <c r="Z229" s="31"/>
    </row>
    <row r="230" spans="1:26">
      <c r="A230" s="50">
        <f t="shared" ref="A230:G230" si="131">A182</f>
        <v>8</v>
      </c>
      <c r="B230" s="50" t="str">
        <f t="shared" si="131"/>
        <v>DEGAMO</v>
      </c>
      <c r="C230" s="50" t="str">
        <f t="shared" si="131"/>
        <v>RUTH JEANNE J.</v>
      </c>
      <c r="D230" s="50" t="str">
        <f t="shared" si="131"/>
        <v>F</v>
      </c>
      <c r="E230" s="50">
        <f t="shared" si="131"/>
        <v>0.75</v>
      </c>
      <c r="F230" s="50">
        <f t="shared" si="131"/>
        <v>0</v>
      </c>
      <c r="G230" s="50">
        <f t="shared" si="131"/>
        <v>0</v>
      </c>
      <c r="H230" s="26">
        <v>26</v>
      </c>
      <c r="I230" s="26">
        <v>8</v>
      </c>
      <c r="J230" s="82">
        <f t="shared" si="92"/>
        <v>93</v>
      </c>
      <c r="K230" s="82">
        <f t="shared" si="129"/>
        <v>87</v>
      </c>
      <c r="L230" s="82">
        <f t="shared" si="129"/>
        <v>88</v>
      </c>
      <c r="M230" s="82">
        <f t="shared" si="129"/>
        <v>92</v>
      </c>
      <c r="N230" s="82">
        <f t="shared" si="129"/>
        <v>85</v>
      </c>
      <c r="O230" s="82">
        <f t="shared" si="129"/>
        <v>95</v>
      </c>
      <c r="P230" s="82">
        <f t="shared" si="129"/>
        <v>89</v>
      </c>
      <c r="Q230" s="82">
        <f t="shared" si="129"/>
        <v>96</v>
      </c>
      <c r="R230" s="82">
        <f t="shared" si="129"/>
        <v>91</v>
      </c>
      <c r="S230" s="82">
        <f t="shared" si="129"/>
        <v>94</v>
      </c>
      <c r="T230" s="120" t="s">
        <v>113</v>
      </c>
      <c r="U230" s="82"/>
      <c r="V230" s="82">
        <f t="shared" si="129"/>
        <v>90</v>
      </c>
      <c r="W230" s="59">
        <f t="shared" si="89"/>
        <v>90.77</v>
      </c>
      <c r="X230" s="48" t="str">
        <f t="shared" si="90"/>
        <v>2nd Honor</v>
      </c>
      <c r="Y230" s="48" t="e">
        <f>RANK(W230,($W$159:$W$172,$W$175:$W$194),0)</f>
        <v>#N/A</v>
      </c>
      <c r="Z230" s="31"/>
    </row>
    <row r="231" spans="1:26">
      <c r="A231" s="50">
        <f t="shared" ref="A231:G231" si="132">A183</f>
        <v>9</v>
      </c>
      <c r="B231" s="50" t="str">
        <f t="shared" si="132"/>
        <v>GONZAGA</v>
      </c>
      <c r="C231" s="50" t="str">
        <f t="shared" si="132"/>
        <v>MICHELLE ANGELA</v>
      </c>
      <c r="D231" s="50" t="str">
        <f t="shared" si="132"/>
        <v>F</v>
      </c>
      <c r="E231" s="50">
        <f t="shared" si="132"/>
        <v>0.75</v>
      </c>
      <c r="F231" s="50">
        <f t="shared" si="132"/>
        <v>0</v>
      </c>
      <c r="G231" s="50">
        <f t="shared" si="132"/>
        <v>0</v>
      </c>
      <c r="H231" s="26">
        <v>27</v>
      </c>
      <c r="I231" s="26">
        <v>9</v>
      </c>
      <c r="J231" s="82">
        <f t="shared" si="92"/>
        <v>89</v>
      </c>
      <c r="K231" s="82">
        <f t="shared" si="129"/>
        <v>81</v>
      </c>
      <c r="L231" s="82">
        <f t="shared" si="129"/>
        <v>79</v>
      </c>
      <c r="M231" s="82">
        <f t="shared" si="129"/>
        <v>83</v>
      </c>
      <c r="N231" s="82">
        <f t="shared" si="129"/>
        <v>85</v>
      </c>
      <c r="O231" s="82">
        <f t="shared" si="129"/>
        <v>90</v>
      </c>
      <c r="P231" s="82">
        <f t="shared" si="129"/>
        <v>81</v>
      </c>
      <c r="Q231" s="82">
        <f t="shared" si="129"/>
        <v>92</v>
      </c>
      <c r="R231" s="82">
        <f t="shared" si="129"/>
        <v>90</v>
      </c>
      <c r="S231" s="82">
        <f t="shared" si="129"/>
        <v>91</v>
      </c>
      <c r="T231" s="120" t="s">
        <v>113</v>
      </c>
      <c r="U231" s="82"/>
      <c r="V231" s="82">
        <f t="shared" si="129"/>
        <v>88</v>
      </c>
      <c r="W231" s="59">
        <f t="shared" si="89"/>
        <v>86</v>
      </c>
      <c r="X231" s="48" t="b">
        <f t="shared" si="90"/>
        <v>0</v>
      </c>
      <c r="Y231" s="48" t="e">
        <f>RANK(W231,($W$159:$W$172,$W$175:$W$194),0)</f>
        <v>#N/A</v>
      </c>
      <c r="Z231" s="31"/>
    </row>
    <row r="232" spans="1:26">
      <c r="A232" s="50">
        <f t="shared" ref="A232:G232" si="133">A184</f>
        <v>10</v>
      </c>
      <c r="B232" s="50" t="str">
        <f t="shared" si="133"/>
        <v>LANARIA</v>
      </c>
      <c r="C232" s="50" t="str">
        <f t="shared" si="133"/>
        <v>LOUISE KATE D.</v>
      </c>
      <c r="D232" s="50" t="str">
        <f t="shared" si="133"/>
        <v>F</v>
      </c>
      <c r="E232" s="50">
        <f t="shared" si="133"/>
        <v>0.75</v>
      </c>
      <c r="F232" s="50">
        <f t="shared" si="133"/>
        <v>0</v>
      </c>
      <c r="G232" s="50">
        <f t="shared" si="133"/>
        <v>0</v>
      </c>
      <c r="H232" s="26">
        <v>28</v>
      </c>
      <c r="I232" s="26">
        <v>10</v>
      </c>
      <c r="J232" s="82">
        <f t="shared" si="92"/>
        <v>88</v>
      </c>
      <c r="K232" s="82">
        <f t="shared" si="129"/>
        <v>80</v>
      </c>
      <c r="L232" s="82">
        <f t="shared" si="129"/>
        <v>78</v>
      </c>
      <c r="M232" s="82">
        <f t="shared" si="129"/>
        <v>76</v>
      </c>
      <c r="N232" s="82">
        <f t="shared" si="129"/>
        <v>84</v>
      </c>
      <c r="O232" s="82">
        <f t="shared" si="129"/>
        <v>89</v>
      </c>
      <c r="P232" s="82">
        <f t="shared" si="129"/>
        <v>78</v>
      </c>
      <c r="Q232" s="82">
        <f t="shared" si="129"/>
        <v>93</v>
      </c>
      <c r="R232" s="82">
        <f t="shared" si="129"/>
        <v>87</v>
      </c>
      <c r="S232" s="82">
        <f t="shared" si="129"/>
        <v>89</v>
      </c>
      <c r="T232" s="120" t="s">
        <v>113</v>
      </c>
      <c r="U232" s="82"/>
      <c r="V232" s="82">
        <f t="shared" si="129"/>
        <v>90</v>
      </c>
      <c r="W232" s="59">
        <f t="shared" si="89"/>
        <v>83.85</v>
      </c>
      <c r="X232" s="48" t="b">
        <f t="shared" si="90"/>
        <v>0</v>
      </c>
      <c r="Y232" s="48" t="e">
        <f>RANK(W232,($W$159:$W$172,$W$175:$W$194),0)</f>
        <v>#N/A</v>
      </c>
      <c r="Z232" s="31"/>
    </row>
    <row r="233" spans="1:26">
      <c r="A233" s="50">
        <f t="shared" ref="A233:G233" si="134">A185</f>
        <v>11</v>
      </c>
      <c r="B233" s="50" t="str">
        <f t="shared" si="134"/>
        <v>LEROUX</v>
      </c>
      <c r="C233" s="50" t="str">
        <f t="shared" si="134"/>
        <v>EUGENIE</v>
      </c>
      <c r="D233" s="50" t="str">
        <f t="shared" si="134"/>
        <v>F</v>
      </c>
      <c r="E233" s="50">
        <f t="shared" si="134"/>
        <v>0.75</v>
      </c>
      <c r="F233" s="50">
        <f t="shared" si="134"/>
        <v>0</v>
      </c>
      <c r="G233" s="50">
        <f t="shared" si="134"/>
        <v>0</v>
      </c>
      <c r="H233" s="26">
        <v>29</v>
      </c>
      <c r="I233" s="26">
        <v>11</v>
      </c>
      <c r="J233" s="82">
        <f t="shared" si="92"/>
        <v>90</v>
      </c>
      <c r="K233" s="82">
        <f t="shared" si="129"/>
        <v>82</v>
      </c>
      <c r="L233" s="82">
        <f t="shared" si="129"/>
        <v>80</v>
      </c>
      <c r="M233" s="82">
        <f t="shared" si="129"/>
        <v>83</v>
      </c>
      <c r="N233" s="82">
        <f t="shared" si="129"/>
        <v>86</v>
      </c>
      <c r="O233" s="82">
        <f t="shared" si="129"/>
        <v>94</v>
      </c>
      <c r="P233" s="82">
        <f t="shared" si="129"/>
        <v>81</v>
      </c>
      <c r="Q233" s="82">
        <f t="shared" si="129"/>
        <v>91</v>
      </c>
      <c r="R233" s="82">
        <f t="shared" si="129"/>
        <v>91</v>
      </c>
      <c r="S233" s="82">
        <f t="shared" si="129"/>
        <v>90</v>
      </c>
      <c r="T233" s="120" t="s">
        <v>113</v>
      </c>
      <c r="U233" s="82"/>
      <c r="V233" s="82">
        <f t="shared" si="129"/>
        <v>87</v>
      </c>
      <c r="W233" s="59">
        <f t="shared" si="89"/>
        <v>86.69</v>
      </c>
      <c r="X233" s="48" t="b">
        <f t="shared" si="90"/>
        <v>0</v>
      </c>
      <c r="Y233" s="48" t="e">
        <f>RANK(W233,($W$159:$W$172,$W$175:$W$194),0)</f>
        <v>#N/A</v>
      </c>
      <c r="Z233" s="31"/>
    </row>
    <row r="234" spans="1:26">
      <c r="A234" s="50">
        <f t="shared" ref="A234:G234" si="135">A186</f>
        <v>12</v>
      </c>
      <c r="B234" s="50" t="str">
        <f t="shared" si="135"/>
        <v>MACABATO</v>
      </c>
      <c r="C234" s="50" t="str">
        <f t="shared" si="135"/>
        <v>BAI KHALIQA ANISHA M.</v>
      </c>
      <c r="D234" s="50" t="str">
        <f t="shared" si="135"/>
        <v>F</v>
      </c>
      <c r="E234" s="50">
        <f t="shared" si="135"/>
        <v>0.75</v>
      </c>
      <c r="F234" s="50">
        <f t="shared" si="135"/>
        <v>0</v>
      </c>
      <c r="G234" s="50">
        <f t="shared" si="135"/>
        <v>0</v>
      </c>
      <c r="H234" s="26">
        <v>30</v>
      </c>
      <c r="I234" s="26">
        <v>12</v>
      </c>
      <c r="J234" s="82">
        <f t="shared" si="92"/>
        <v>90</v>
      </c>
      <c r="K234" s="82">
        <f t="shared" si="129"/>
        <v>84</v>
      </c>
      <c r="L234" s="82">
        <f t="shared" si="129"/>
        <v>81</v>
      </c>
      <c r="M234" s="82">
        <f t="shared" si="129"/>
        <v>81</v>
      </c>
      <c r="N234" s="82">
        <f t="shared" si="129"/>
        <v>85</v>
      </c>
      <c r="O234" s="82">
        <f t="shared" si="129"/>
        <v>89</v>
      </c>
      <c r="P234" s="82">
        <f t="shared" si="129"/>
        <v>80</v>
      </c>
      <c r="Q234" s="82">
        <f t="shared" si="129"/>
        <v>88</v>
      </c>
      <c r="R234" s="82">
        <f t="shared" si="129"/>
        <v>87</v>
      </c>
      <c r="S234" s="82">
        <f t="shared" si="129"/>
        <v>89</v>
      </c>
      <c r="T234" s="120" t="s">
        <v>113</v>
      </c>
      <c r="U234" s="82"/>
      <c r="V234" s="82">
        <f t="shared" si="129"/>
        <v>86</v>
      </c>
      <c r="W234" s="59">
        <f t="shared" si="89"/>
        <v>85.38</v>
      </c>
      <c r="X234" s="48" t="b">
        <f t="shared" si="90"/>
        <v>0</v>
      </c>
      <c r="Y234" s="48" t="e">
        <f>RANK(W234,($W$159:$W$172,$W$175:$W$194),0)</f>
        <v>#N/A</v>
      </c>
      <c r="Z234" s="31"/>
    </row>
    <row r="235" spans="1:26">
      <c r="A235" s="50">
        <f t="shared" ref="A235:G235" si="136">A187</f>
        <v>13</v>
      </c>
      <c r="B235" s="50" t="str">
        <f t="shared" si="136"/>
        <v>MANGOMPIA</v>
      </c>
      <c r="C235" s="50" t="str">
        <f t="shared" si="136"/>
        <v>HAFSHA JUNNAYAH L..</v>
      </c>
      <c r="D235" s="50" t="str">
        <f t="shared" si="136"/>
        <v>F</v>
      </c>
      <c r="E235" s="50">
        <f t="shared" si="136"/>
        <v>0.75</v>
      </c>
      <c r="F235" s="50">
        <f t="shared" si="136"/>
        <v>0</v>
      </c>
      <c r="G235" s="50">
        <f t="shared" si="136"/>
        <v>0</v>
      </c>
      <c r="H235" s="26">
        <v>31</v>
      </c>
      <c r="I235" s="26">
        <v>13</v>
      </c>
      <c r="J235" s="82">
        <f t="shared" si="92"/>
        <v>90</v>
      </c>
      <c r="K235" s="82">
        <f t="shared" si="129"/>
        <v>83</v>
      </c>
      <c r="L235" s="82">
        <f t="shared" si="129"/>
        <v>79</v>
      </c>
      <c r="M235" s="82">
        <f t="shared" si="129"/>
        <v>81</v>
      </c>
      <c r="N235" s="82">
        <f t="shared" si="129"/>
        <v>83</v>
      </c>
      <c r="O235" s="82">
        <f t="shared" si="129"/>
        <v>87</v>
      </c>
      <c r="P235" s="82">
        <f t="shared" si="129"/>
        <v>77</v>
      </c>
      <c r="Q235" s="82">
        <f t="shared" si="129"/>
        <v>88</v>
      </c>
      <c r="R235" s="82">
        <f t="shared" si="129"/>
        <v>86</v>
      </c>
      <c r="S235" s="82">
        <f t="shared" si="129"/>
        <v>90</v>
      </c>
      <c r="T235" s="120" t="s">
        <v>113</v>
      </c>
      <c r="U235" s="82"/>
      <c r="V235" s="82">
        <f t="shared" si="129"/>
        <v>85</v>
      </c>
      <c r="W235" s="59">
        <f t="shared" si="89"/>
        <v>84.46</v>
      </c>
      <c r="X235" s="48" t="b">
        <f t="shared" si="90"/>
        <v>0</v>
      </c>
      <c r="Y235" s="48" t="e">
        <f>RANK(W235,($W$159:$W$172,$W$175:$W$194),0)</f>
        <v>#N/A</v>
      </c>
      <c r="Z235" s="31"/>
    </row>
    <row r="236" spans="1:26">
      <c r="A236" s="50">
        <f t="shared" ref="A236:G236" si="137">A188</f>
        <v>14</v>
      </c>
      <c r="B236" s="50" t="str">
        <f t="shared" si="137"/>
        <v>MENDOZA</v>
      </c>
      <c r="C236" s="50" t="str">
        <f t="shared" si="137"/>
        <v>ELLA JOAN P.</v>
      </c>
      <c r="D236" s="50" t="str">
        <f t="shared" si="137"/>
        <v>F</v>
      </c>
      <c r="E236" s="50">
        <f t="shared" si="137"/>
        <v>0.75</v>
      </c>
      <c r="F236" s="50">
        <f t="shared" si="137"/>
        <v>0</v>
      </c>
      <c r="G236" s="50">
        <f t="shared" si="137"/>
        <v>0</v>
      </c>
      <c r="H236" s="26">
        <v>32</v>
      </c>
      <c r="I236" s="26">
        <v>14</v>
      </c>
      <c r="J236" s="82">
        <f t="shared" si="92"/>
        <v>90</v>
      </c>
      <c r="K236" s="82">
        <f t="shared" si="129"/>
        <v>88</v>
      </c>
      <c r="L236" s="82">
        <f t="shared" si="129"/>
        <v>82</v>
      </c>
      <c r="M236" s="82">
        <f t="shared" si="129"/>
        <v>87</v>
      </c>
      <c r="N236" s="82">
        <f t="shared" si="129"/>
        <v>85</v>
      </c>
      <c r="O236" s="82">
        <f t="shared" si="129"/>
        <v>90</v>
      </c>
      <c r="P236" s="82">
        <f t="shared" si="129"/>
        <v>81</v>
      </c>
      <c r="Q236" s="82">
        <f t="shared" si="129"/>
        <v>86</v>
      </c>
      <c r="R236" s="82">
        <f t="shared" si="129"/>
        <v>89</v>
      </c>
      <c r="S236" s="82">
        <f t="shared" si="129"/>
        <v>92</v>
      </c>
      <c r="T236" s="120" t="s">
        <v>113</v>
      </c>
      <c r="U236" s="82"/>
      <c r="V236" s="82">
        <f t="shared" si="129"/>
        <v>86</v>
      </c>
      <c r="W236" s="59">
        <f t="shared" si="89"/>
        <v>87.08</v>
      </c>
      <c r="X236" s="48" t="b">
        <f t="shared" si="90"/>
        <v>0</v>
      </c>
      <c r="Y236" s="48" t="e">
        <f>RANK(W236,($W$159:$W$172,$W$175:$W$194),0)</f>
        <v>#N/A</v>
      </c>
      <c r="Z236" s="31"/>
    </row>
    <row r="237" spans="1:26">
      <c r="A237" s="50">
        <f t="shared" ref="A237:G237" si="138">A189</f>
        <v>15</v>
      </c>
      <c r="B237" s="50" t="str">
        <f t="shared" si="138"/>
        <v>PANES</v>
      </c>
      <c r="C237" s="50" t="str">
        <f t="shared" si="138"/>
        <v>DANIELLE GRACIA D.</v>
      </c>
      <c r="D237" s="50" t="str">
        <f t="shared" si="138"/>
        <v>F</v>
      </c>
      <c r="E237" s="50">
        <f t="shared" si="138"/>
        <v>0.75</v>
      </c>
      <c r="F237" s="50">
        <f t="shared" si="138"/>
        <v>0</v>
      </c>
      <c r="G237" s="50">
        <f t="shared" si="138"/>
        <v>0</v>
      </c>
      <c r="H237" s="26">
        <v>33</v>
      </c>
      <c r="I237" s="26">
        <v>15</v>
      </c>
      <c r="J237" s="82">
        <f t="shared" si="92"/>
        <v>94</v>
      </c>
      <c r="K237" s="82">
        <f t="shared" si="129"/>
        <v>88</v>
      </c>
      <c r="L237" s="82">
        <f t="shared" si="129"/>
        <v>91</v>
      </c>
      <c r="M237" s="82">
        <f t="shared" si="129"/>
        <v>94</v>
      </c>
      <c r="N237" s="82">
        <f t="shared" si="129"/>
        <v>92</v>
      </c>
      <c r="O237" s="82">
        <f t="shared" si="129"/>
        <v>95</v>
      </c>
      <c r="P237" s="82">
        <f t="shared" si="129"/>
        <v>93</v>
      </c>
      <c r="Q237" s="82">
        <f t="shared" si="129"/>
        <v>94</v>
      </c>
      <c r="R237" s="82">
        <f t="shared" si="129"/>
        <v>91</v>
      </c>
      <c r="S237" s="82">
        <f t="shared" si="129"/>
        <v>94</v>
      </c>
      <c r="T237" s="120" t="s">
        <v>113</v>
      </c>
      <c r="U237" s="82"/>
      <c r="V237" s="82">
        <f t="shared" si="129"/>
        <v>91</v>
      </c>
      <c r="W237" s="59">
        <f t="shared" si="89"/>
        <v>92.77</v>
      </c>
      <c r="X237" s="48" t="str">
        <f t="shared" si="90"/>
        <v>2nd Honor</v>
      </c>
      <c r="Y237" s="48" t="e">
        <f>RANK(W237,($W$159:$W$172,$W$175:$W$194),0)</f>
        <v>#N/A</v>
      </c>
      <c r="Z237" s="31"/>
    </row>
    <row r="238" spans="1:26">
      <c r="A238" s="50">
        <f t="shared" ref="A238:G238" si="139">A190</f>
        <v>16</v>
      </c>
      <c r="B238" s="50" t="str">
        <f t="shared" si="139"/>
        <v>PO</v>
      </c>
      <c r="C238" s="50" t="str">
        <f t="shared" si="139"/>
        <v>KIMBERLY CLAIR C.</v>
      </c>
      <c r="D238" s="50" t="str">
        <f t="shared" si="139"/>
        <v>F</v>
      </c>
      <c r="E238" s="50">
        <f t="shared" si="139"/>
        <v>0.75</v>
      </c>
      <c r="F238" s="50">
        <f t="shared" si="139"/>
        <v>0</v>
      </c>
      <c r="G238" s="50">
        <f t="shared" si="139"/>
        <v>0</v>
      </c>
      <c r="H238" s="26">
        <v>34</v>
      </c>
      <c r="I238" s="26">
        <v>16</v>
      </c>
      <c r="J238" s="82">
        <f t="shared" si="92"/>
        <v>90</v>
      </c>
      <c r="K238" s="82">
        <f t="shared" si="129"/>
        <v>83</v>
      </c>
      <c r="L238" s="82">
        <f t="shared" si="129"/>
        <v>81</v>
      </c>
      <c r="M238" s="82">
        <f t="shared" si="129"/>
        <v>84</v>
      </c>
      <c r="N238" s="82">
        <f t="shared" si="129"/>
        <v>86</v>
      </c>
      <c r="O238" s="82">
        <f t="shared" si="129"/>
        <v>92</v>
      </c>
      <c r="P238" s="82">
        <f t="shared" si="129"/>
        <v>81</v>
      </c>
      <c r="Q238" s="82">
        <f t="shared" si="129"/>
        <v>91</v>
      </c>
      <c r="R238" s="82">
        <f t="shared" si="129"/>
        <v>91</v>
      </c>
      <c r="S238" s="82">
        <f t="shared" si="129"/>
        <v>90</v>
      </c>
      <c r="T238" s="120" t="s">
        <v>113</v>
      </c>
      <c r="U238" s="82"/>
      <c r="V238" s="82">
        <f t="shared" si="129"/>
        <v>88</v>
      </c>
      <c r="W238" s="59">
        <f t="shared" si="89"/>
        <v>86.85</v>
      </c>
      <c r="X238" s="48" t="b">
        <f t="shared" si="90"/>
        <v>0</v>
      </c>
      <c r="Y238" s="48" t="e">
        <f>RANK(W238,($W$159:$W$172,$W$175:$W$194),0)</f>
        <v>#N/A</v>
      </c>
      <c r="Z238" s="31"/>
    </row>
    <row r="239" spans="1:26">
      <c r="A239" s="50">
        <f t="shared" ref="A239:G239" si="140">A191</f>
        <v>17</v>
      </c>
      <c r="B239" s="50" t="str">
        <f t="shared" si="140"/>
        <v>SAGUINDANG</v>
      </c>
      <c r="C239" s="50" t="str">
        <f t="shared" si="140"/>
        <v>ZAYNIN</v>
      </c>
      <c r="D239" s="50" t="str">
        <f t="shared" si="140"/>
        <v>F</v>
      </c>
      <c r="E239" s="50">
        <f t="shared" si="140"/>
        <v>0.75</v>
      </c>
      <c r="F239" s="50">
        <f t="shared" si="140"/>
        <v>0</v>
      </c>
      <c r="G239" s="50">
        <f t="shared" si="140"/>
        <v>0</v>
      </c>
      <c r="H239" s="26">
        <v>35</v>
      </c>
      <c r="I239" s="26">
        <v>17</v>
      </c>
      <c r="J239" s="82">
        <f t="shared" si="92"/>
        <v>89</v>
      </c>
      <c r="K239" s="82">
        <f t="shared" si="129"/>
        <v>85</v>
      </c>
      <c r="L239" s="82">
        <f t="shared" si="129"/>
        <v>82</v>
      </c>
      <c r="M239" s="82">
        <f t="shared" si="129"/>
        <v>85</v>
      </c>
      <c r="N239" s="82">
        <f t="shared" si="129"/>
        <v>77</v>
      </c>
      <c r="O239" s="82">
        <f t="shared" si="129"/>
        <v>90</v>
      </c>
      <c r="P239" s="82">
        <f t="shared" si="129"/>
        <v>80</v>
      </c>
      <c r="Q239" s="82">
        <f t="shared" si="129"/>
        <v>92</v>
      </c>
      <c r="R239" s="82">
        <f t="shared" si="129"/>
        <v>88</v>
      </c>
      <c r="S239" s="82">
        <f t="shared" si="129"/>
        <v>91</v>
      </c>
      <c r="T239" s="120" t="s">
        <v>113</v>
      </c>
      <c r="U239" s="82"/>
      <c r="V239" s="82">
        <f t="shared" si="129"/>
        <v>88</v>
      </c>
      <c r="W239" s="59">
        <f t="shared" si="89"/>
        <v>85.38</v>
      </c>
      <c r="X239" s="48" t="b">
        <f t="shared" si="90"/>
        <v>0</v>
      </c>
      <c r="Y239" s="48" t="e">
        <f>RANK(W239,($W$159:$W$172,$W$175:$W$194),0)</f>
        <v>#N/A</v>
      </c>
      <c r="Z239" s="31"/>
    </row>
    <row r="240" spans="1:26">
      <c r="A240" s="50">
        <f t="shared" ref="A240:G240" si="141">A192</f>
        <v>18</v>
      </c>
      <c r="B240" s="50" t="str">
        <f t="shared" si="141"/>
        <v>SASAM</v>
      </c>
      <c r="C240" s="50" t="str">
        <f t="shared" si="141"/>
        <v>JESSICA AIRA</v>
      </c>
      <c r="D240" s="50" t="str">
        <f t="shared" si="141"/>
        <v>F</v>
      </c>
      <c r="E240" s="50">
        <f t="shared" si="141"/>
        <v>0.75</v>
      </c>
      <c r="F240" s="50">
        <f t="shared" si="141"/>
        <v>0</v>
      </c>
      <c r="G240" s="50">
        <f t="shared" si="141"/>
        <v>0</v>
      </c>
      <c r="H240" s="26">
        <v>36</v>
      </c>
      <c r="I240" s="26">
        <v>18</v>
      </c>
      <c r="J240" s="82">
        <f t="shared" si="92"/>
        <v>88</v>
      </c>
      <c r="K240" s="82">
        <f t="shared" si="129"/>
        <v>80</v>
      </c>
      <c r="L240" s="82">
        <f t="shared" si="129"/>
        <v>78</v>
      </c>
      <c r="M240" s="82">
        <f t="shared" si="129"/>
        <v>81</v>
      </c>
      <c r="N240" s="82">
        <f t="shared" si="129"/>
        <v>84</v>
      </c>
      <c r="O240" s="82">
        <f t="shared" si="129"/>
        <v>86</v>
      </c>
      <c r="P240" s="82">
        <f t="shared" si="129"/>
        <v>81</v>
      </c>
      <c r="Q240" s="82">
        <f t="shared" si="129"/>
        <v>93</v>
      </c>
      <c r="R240" s="82">
        <f t="shared" si="129"/>
        <v>88</v>
      </c>
      <c r="S240" s="82">
        <f t="shared" si="129"/>
        <v>92</v>
      </c>
      <c r="T240" s="120" t="s">
        <v>113</v>
      </c>
      <c r="U240" s="82"/>
      <c r="V240" s="82">
        <f t="shared" si="129"/>
        <v>86</v>
      </c>
      <c r="W240" s="59">
        <f t="shared" si="89"/>
        <v>84.92</v>
      </c>
      <c r="X240" s="48" t="b">
        <f t="shared" si="90"/>
        <v>0</v>
      </c>
      <c r="Y240" s="48" t="e">
        <f>RANK(W240,($W$159:$W$172,$W$175:$W$194),0)</f>
        <v>#N/A</v>
      </c>
      <c r="Z240" s="31"/>
    </row>
    <row r="241" spans="1:26">
      <c r="A241" s="50">
        <f t="shared" ref="A241:G241" si="142">A193</f>
        <v>19</v>
      </c>
      <c r="B241" s="50" t="str">
        <f t="shared" si="142"/>
        <v>SINAHON</v>
      </c>
      <c r="C241" s="50" t="str">
        <f t="shared" si="142"/>
        <v>SANDRA CLAIRE D.</v>
      </c>
      <c r="D241" s="50" t="str">
        <f t="shared" si="142"/>
        <v>F</v>
      </c>
      <c r="E241" s="50">
        <f t="shared" si="142"/>
        <v>0.75</v>
      </c>
      <c r="F241" s="50">
        <f t="shared" si="142"/>
        <v>0</v>
      </c>
      <c r="G241" s="50">
        <f t="shared" si="142"/>
        <v>0</v>
      </c>
      <c r="H241" s="26">
        <v>37</v>
      </c>
      <c r="I241" s="26">
        <v>19</v>
      </c>
      <c r="J241" s="82">
        <f t="shared" si="92"/>
        <v>90</v>
      </c>
      <c r="K241" s="82">
        <f t="shared" si="129"/>
        <v>86</v>
      </c>
      <c r="L241" s="82">
        <f t="shared" si="129"/>
        <v>83</v>
      </c>
      <c r="M241" s="82">
        <f t="shared" si="129"/>
        <v>86</v>
      </c>
      <c r="N241" s="82">
        <f t="shared" si="129"/>
        <v>79</v>
      </c>
      <c r="O241" s="82">
        <f t="shared" si="129"/>
        <v>92</v>
      </c>
      <c r="P241" s="82">
        <f t="shared" si="129"/>
        <v>82</v>
      </c>
      <c r="Q241" s="82">
        <f t="shared" si="129"/>
        <v>93</v>
      </c>
      <c r="R241" s="82">
        <f t="shared" si="129"/>
        <v>90</v>
      </c>
      <c r="S241" s="82">
        <f t="shared" si="129"/>
        <v>92</v>
      </c>
      <c r="T241" s="120" t="s">
        <v>113</v>
      </c>
      <c r="U241" s="82"/>
      <c r="V241" s="82">
        <f t="shared" si="129"/>
        <v>85</v>
      </c>
      <c r="W241" s="59">
        <f t="shared" si="89"/>
        <v>86.77</v>
      </c>
      <c r="X241" s="48" t="b">
        <f t="shared" si="90"/>
        <v>0</v>
      </c>
      <c r="Y241" s="48" t="e">
        <f>RANK(W241,($W$159:$W$172,$W$175:$W$194),0)</f>
        <v>#N/A</v>
      </c>
      <c r="Z241" s="31"/>
    </row>
    <row r="242" spans="1:26">
      <c r="A242" s="50">
        <f t="shared" ref="A242:G242" si="143">A194</f>
        <v>20</v>
      </c>
      <c r="B242" s="50" t="str">
        <f t="shared" si="143"/>
        <v>VILLARUZ</v>
      </c>
      <c r="C242" s="50" t="str">
        <f t="shared" si="143"/>
        <v>JERALDINE MAE A.</v>
      </c>
      <c r="D242" s="50" t="str">
        <f t="shared" si="143"/>
        <v>F</v>
      </c>
      <c r="E242" s="50">
        <f t="shared" si="143"/>
        <v>0.75</v>
      </c>
      <c r="F242" s="50">
        <f t="shared" si="143"/>
        <v>0</v>
      </c>
      <c r="G242" s="50">
        <f t="shared" si="143"/>
        <v>0</v>
      </c>
      <c r="H242" s="26">
        <v>38</v>
      </c>
      <c r="I242" s="26">
        <v>20</v>
      </c>
      <c r="J242" s="82">
        <f t="shared" si="92"/>
        <v>89</v>
      </c>
      <c r="K242" s="82">
        <f t="shared" si="129"/>
        <v>80</v>
      </c>
      <c r="L242" s="82">
        <f t="shared" si="129"/>
        <v>79</v>
      </c>
      <c r="M242" s="82">
        <f t="shared" si="129"/>
        <v>83</v>
      </c>
      <c r="N242" s="82">
        <f t="shared" si="129"/>
        <v>84</v>
      </c>
      <c r="O242" s="82">
        <f t="shared" si="129"/>
        <v>87</v>
      </c>
      <c r="P242" s="82">
        <f t="shared" si="129"/>
        <v>81</v>
      </c>
      <c r="Q242" s="82">
        <f t="shared" si="129"/>
        <v>94</v>
      </c>
      <c r="R242" s="82">
        <f t="shared" si="129"/>
        <v>89</v>
      </c>
      <c r="S242" s="82">
        <f t="shared" si="129"/>
        <v>92</v>
      </c>
      <c r="T242" s="120" t="s">
        <v>113</v>
      </c>
      <c r="U242" s="82"/>
      <c r="V242" s="82">
        <f t="shared" si="129"/>
        <v>86</v>
      </c>
      <c r="W242" s="59">
        <f t="shared" si="89"/>
        <v>85.69</v>
      </c>
      <c r="X242" s="48" t="b">
        <f t="shared" si="90"/>
        <v>0</v>
      </c>
      <c r="Y242" s="48" t="e">
        <f>RANK(W242,($W$159:$W$172,$W$175:$W$194),0)</f>
        <v>#N/A</v>
      </c>
      <c r="Z242" s="31"/>
    </row>
  </sheetData>
  <sheetProtection formatCells="0" formatColumns="0" formatRows="0" deleteColumns="0" deleteRows="0"/>
  <mergeCells count="45">
    <mergeCell ref="J51:X51"/>
    <mergeCell ref="AB51:AS51"/>
    <mergeCell ref="D4:E4"/>
    <mergeCell ref="AB4:AS4"/>
    <mergeCell ref="A1:G1"/>
    <mergeCell ref="J1:X1"/>
    <mergeCell ref="AB1:AS1"/>
    <mergeCell ref="AB2:AS2"/>
    <mergeCell ref="AB3:AS3"/>
    <mergeCell ref="AB52:AS52"/>
    <mergeCell ref="AB53:AS53"/>
    <mergeCell ref="AB54:AS54"/>
    <mergeCell ref="J151:X151"/>
    <mergeCell ref="AB151:AS151"/>
    <mergeCell ref="J101:X101"/>
    <mergeCell ref="AB101:AS101"/>
    <mergeCell ref="AB102:AS102"/>
    <mergeCell ref="D103:E103"/>
    <mergeCell ref="AB103:AS103"/>
    <mergeCell ref="AB154:AS154"/>
    <mergeCell ref="AB104:AS104"/>
    <mergeCell ref="AB152:AS152"/>
    <mergeCell ref="AB153:AS153"/>
    <mergeCell ref="A158:C158"/>
    <mergeCell ref="A108:C108"/>
    <mergeCell ref="A174:C174"/>
    <mergeCell ref="D6:F6"/>
    <mergeCell ref="D56:F56"/>
    <mergeCell ref="D106:F106"/>
    <mergeCell ref="D156:F156"/>
    <mergeCell ref="D154:E154"/>
    <mergeCell ref="D104:E104"/>
    <mergeCell ref="D153:E153"/>
    <mergeCell ref="A151:G151"/>
    <mergeCell ref="A51:G51"/>
    <mergeCell ref="D53:E53"/>
    <mergeCell ref="D54:E54"/>
    <mergeCell ref="A101:G101"/>
    <mergeCell ref="A206:C206"/>
    <mergeCell ref="A222:C222"/>
    <mergeCell ref="J199:X199"/>
    <mergeCell ref="A199:G199"/>
    <mergeCell ref="D201:E201"/>
    <mergeCell ref="D202:E202"/>
    <mergeCell ref="D204:F204"/>
  </mergeCells>
  <conditionalFormatting sqref="J123:T124 J3:T3 J153:T153 J53:T53 J103:T103 J73:T74 J173:T174 J201:T201">
    <cfRule type="containsText" dxfId="43" priority="68" stopIfTrue="1" operator="containsText" text="INC">
      <formula>NOT(ISERROR(SEARCH("INC",J3)))</formula>
    </cfRule>
    <cfRule type="cellIs" dxfId="42" priority="69" stopIfTrue="1" operator="lessThan">
      <formula>75</formula>
    </cfRule>
  </conditionalFormatting>
  <conditionalFormatting sqref="X9:Z44 X59:Z94 X109:Z144 X159:Z194 X207:Z242">
    <cfRule type="containsText" dxfId="41" priority="67" stopIfTrue="1" operator="containsText" text="FALSE">
      <formula>NOT(ISERROR(SEARCH("FALSE",X9)))</formula>
    </cfRule>
  </conditionalFormatting>
  <conditionalFormatting sqref="W3 W53 W103 W153 W201 W9:W44 W59:W94 W109:W144 W159:W194 W207:W242">
    <cfRule type="containsText" dxfId="40" priority="66" stopIfTrue="1" operator="containsText" text="#VALUE!">
      <formula>NOT(ISERROR(SEARCH("#VALUE!",W3)))</formula>
    </cfRule>
  </conditionalFormatting>
  <conditionalFormatting sqref="J9:T22 J25:T44 AG9:AP19 AG25:AP44 J59:U72 J75:U94 J125:U144 J175:U194 J159:U172 W208:W242 J223:V242 J207:W220">
    <cfRule type="cellIs" dxfId="39" priority="65" operator="lessThan">
      <formula>75</formula>
    </cfRule>
  </conditionalFormatting>
  <conditionalFormatting sqref="J109:U122">
    <cfRule type="cellIs" dxfId="38" priority="54" operator="lessThan">
      <formula>75</formula>
    </cfRule>
    <cfRule type="cellIs" dxfId="37" priority="55" operator="lessThan">
      <formula>75</formula>
    </cfRule>
  </conditionalFormatting>
  <conditionalFormatting sqref="AG59:AP69">
    <cfRule type="cellIs" dxfId="36" priority="37" operator="lessThan">
      <formula>75</formula>
    </cfRule>
  </conditionalFormatting>
  <conditionalFormatting sqref="AG75:AP94">
    <cfRule type="cellIs" dxfId="35" priority="36" operator="lessThan">
      <formula>75</formula>
    </cfRule>
  </conditionalFormatting>
  <conditionalFormatting sqref="J109:T118">
    <cfRule type="cellIs" dxfId="34" priority="35" operator="lessThan">
      <formula>75</formula>
    </cfRule>
  </conditionalFormatting>
  <conditionalFormatting sqref="J119:T119">
    <cfRule type="cellIs" dxfId="33" priority="34" operator="lessThan">
      <formula>75</formula>
    </cfRule>
  </conditionalFormatting>
  <conditionalFormatting sqref="J130:T133">
    <cfRule type="cellIs" dxfId="32" priority="32" operator="lessThan">
      <formula>75</formula>
    </cfRule>
    <cfRule type="cellIs" dxfId="31" priority="33" operator="lessThan">
      <formula>75</formula>
    </cfRule>
  </conditionalFormatting>
  <conditionalFormatting sqref="J130:T133">
    <cfRule type="cellIs" dxfId="30" priority="31" operator="lessThan">
      <formula>75</formula>
    </cfRule>
  </conditionalFormatting>
  <conditionalFormatting sqref="AG109:AQ119">
    <cfRule type="cellIs" dxfId="29" priority="29" operator="lessThan">
      <formula>75</formula>
    </cfRule>
    <cfRule type="cellIs" dxfId="28" priority="30" operator="lessThan">
      <formula>75</formula>
    </cfRule>
  </conditionalFormatting>
  <conditionalFormatting sqref="AG109:AQ118">
    <cfRule type="cellIs" dxfId="27" priority="28" operator="lessThan">
      <formula>75</formula>
    </cfRule>
  </conditionalFormatting>
  <conditionalFormatting sqref="AG119:AQ119">
    <cfRule type="cellIs" dxfId="26" priority="27" operator="lessThan">
      <formula>75</formula>
    </cfRule>
  </conditionalFormatting>
  <conditionalFormatting sqref="AG125:AQ144">
    <cfRule type="cellIs" dxfId="25" priority="26" operator="lessThan">
      <formula>75</formula>
    </cfRule>
  </conditionalFormatting>
  <conditionalFormatting sqref="AG130:AQ133">
    <cfRule type="cellIs" dxfId="24" priority="24" operator="lessThan">
      <formula>75</formula>
    </cfRule>
    <cfRule type="cellIs" dxfId="23" priority="25" operator="lessThan">
      <formula>75</formula>
    </cfRule>
  </conditionalFormatting>
  <conditionalFormatting sqref="AG130:AQ133">
    <cfRule type="cellIs" dxfId="22" priority="23" operator="lessThan">
      <formula>75</formula>
    </cfRule>
  </conditionalFormatting>
  <conditionalFormatting sqref="AG159:AQ169">
    <cfRule type="cellIs" dxfId="21" priority="21" operator="lessThan">
      <formula>75</formula>
    </cfRule>
    <cfRule type="cellIs" dxfId="20" priority="22" operator="lessThan">
      <formula>75</formula>
    </cfRule>
  </conditionalFormatting>
  <conditionalFormatting sqref="AG159:AQ168">
    <cfRule type="cellIs" dxfId="19" priority="20" operator="lessThan">
      <formula>75</formula>
    </cfRule>
  </conditionalFormatting>
  <conditionalFormatting sqref="AG169:AQ169">
    <cfRule type="cellIs" dxfId="18" priority="19" operator="lessThan">
      <formula>75</formula>
    </cfRule>
  </conditionalFormatting>
  <conditionalFormatting sqref="AG175:AQ194">
    <cfRule type="cellIs" dxfId="17" priority="18" operator="lessThan">
      <formula>75</formula>
    </cfRule>
  </conditionalFormatting>
  <conditionalFormatting sqref="AG180:AQ183">
    <cfRule type="cellIs" dxfId="16" priority="16" operator="lessThan">
      <formula>75</formula>
    </cfRule>
    <cfRule type="cellIs" dxfId="15" priority="17" operator="lessThan">
      <formula>75</formula>
    </cfRule>
  </conditionalFormatting>
  <conditionalFormatting sqref="AG180:AQ183">
    <cfRule type="cellIs" dxfId="14" priority="15" operator="lessThan">
      <formula>75</formula>
    </cfRule>
  </conditionalFormatting>
  <conditionalFormatting sqref="J180:T183">
    <cfRule type="cellIs" dxfId="13" priority="13" operator="lessThan">
      <formula>75</formula>
    </cfRule>
    <cfRule type="cellIs" dxfId="12" priority="14" operator="lessThan">
      <formula>75</formula>
    </cfRule>
  </conditionalFormatting>
  <conditionalFormatting sqref="J180:T183">
    <cfRule type="cellIs" dxfId="11" priority="12" operator="lessThan">
      <formula>75</formula>
    </cfRule>
  </conditionalFormatting>
  <conditionalFormatting sqref="J164:T167">
    <cfRule type="cellIs" dxfId="10" priority="10" operator="lessThan">
      <formula>75</formula>
    </cfRule>
    <cfRule type="cellIs" dxfId="9" priority="11" operator="lessThan">
      <formula>75</formula>
    </cfRule>
  </conditionalFormatting>
  <conditionalFormatting sqref="J164:T167">
    <cfRule type="cellIs" dxfId="8" priority="9" operator="lessThan">
      <formula>75</formula>
    </cfRule>
  </conditionalFormatting>
  <conditionalFormatting sqref="T221:T222">
    <cfRule type="containsText" dxfId="7" priority="7" stopIfTrue="1" operator="containsText" text="INC">
      <formula>NOT(ISERROR(SEARCH("INC",T221)))</formula>
    </cfRule>
    <cfRule type="cellIs" dxfId="6" priority="8" stopIfTrue="1" operator="lessThan">
      <formula>75</formula>
    </cfRule>
  </conditionalFormatting>
  <conditionalFormatting sqref="T228:T231">
    <cfRule type="cellIs" dxfId="5" priority="5" operator="lessThan">
      <formula>75</formula>
    </cfRule>
    <cfRule type="cellIs" dxfId="4" priority="6" operator="lessThan">
      <formula>75</formula>
    </cfRule>
  </conditionalFormatting>
  <conditionalFormatting sqref="T228:T231">
    <cfRule type="cellIs" dxfId="3" priority="4" operator="lessThan">
      <formula>75</formula>
    </cfRule>
  </conditionalFormatting>
  <conditionalFormatting sqref="T212:T215">
    <cfRule type="cellIs" dxfId="2" priority="2" operator="lessThan">
      <formula>75</formula>
    </cfRule>
    <cfRule type="cellIs" dxfId="1" priority="3" operator="lessThan">
      <formula>75</formula>
    </cfRule>
  </conditionalFormatting>
  <conditionalFormatting sqref="T212:T215">
    <cfRule type="cellIs" dxfId="0" priority="1" operator="lessThan">
      <formula>75</formula>
    </cfRule>
  </conditionalFormatting>
  <dataValidations count="1">
    <dataValidation type="custom" allowBlank="1" showInputMessage="1" showErrorMessage="1" sqref="E159:E172 X9:Z22 X159:Z172 X59:Z72 X109:Z122 V9:V44 V59:V72 V75:V94 X75:Z94 E175:E194 V109:V122 V125:V144 X125:Z144 V159:V172 V175:V194 X175:Z194 X25:Z44">
      <formula1>""</formula1>
    </dataValidation>
  </dataValidations>
  <pageMargins left="0.7" right="0.7" top="0.75" bottom="0.75" header="0.3" footer="0.3"/>
  <pageSetup paperSize="135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34"/>
  <sheetViews>
    <sheetView tabSelected="1" zoomScale="80" zoomScaleNormal="80" workbookViewId="0">
      <selection activeCell="J27" sqref="J27"/>
    </sheetView>
  </sheetViews>
  <sheetFormatPr defaultRowHeight="15"/>
  <cols>
    <col min="2" max="2" width="10.5703125" customWidth="1"/>
    <col min="3" max="3" width="9" customWidth="1"/>
    <col min="4" max="4" width="7.140625" customWidth="1"/>
    <col min="5" max="5" width="6.5703125" customWidth="1"/>
    <col min="6" max="6" width="6.7109375" customWidth="1"/>
    <col min="7" max="7" width="9.5703125" customWidth="1"/>
    <col min="8" max="8" width="9.7109375" style="90" customWidth="1"/>
    <col min="9" max="9" width="9.7109375" style="99" customWidth="1"/>
    <col min="16" max="16" width="11.28515625" customWidth="1"/>
    <col min="17" max="17" width="7.42578125" customWidth="1"/>
    <col min="19" max="19" width="2.42578125" customWidth="1"/>
    <col min="20" max="20" width="1.85546875" customWidth="1"/>
  </cols>
  <sheetData>
    <row r="1" spans="1:35" ht="15.75" thickBot="1"/>
    <row r="2" spans="1:35">
      <c r="A2" s="138"/>
      <c r="B2" s="139"/>
      <c r="C2" s="139"/>
      <c r="D2" s="139"/>
      <c r="E2" s="139"/>
      <c r="F2" s="139"/>
      <c r="G2" s="139"/>
      <c r="H2" s="158"/>
      <c r="I2" s="158"/>
      <c r="J2" s="139"/>
      <c r="K2" s="139"/>
      <c r="L2" s="139"/>
      <c r="M2" s="139"/>
      <c r="N2" s="139"/>
      <c r="O2" s="139"/>
      <c r="P2" s="139"/>
      <c r="Q2" s="140"/>
    </row>
    <row r="3" spans="1:35">
      <c r="A3" s="149"/>
      <c r="B3" s="150"/>
      <c r="C3" s="150"/>
      <c r="D3" s="150"/>
      <c r="E3" s="150"/>
      <c r="F3" s="150"/>
      <c r="G3" s="150"/>
      <c r="H3" s="117"/>
      <c r="I3" s="117"/>
      <c r="J3" s="150"/>
      <c r="K3" s="150"/>
      <c r="L3" s="150"/>
      <c r="M3" s="150"/>
      <c r="N3" s="150"/>
      <c r="O3" s="150"/>
      <c r="P3" s="150"/>
      <c r="Q3" s="144"/>
    </row>
    <row r="4" spans="1:35">
      <c r="A4" s="149"/>
      <c r="B4" s="150"/>
      <c r="C4" s="150"/>
      <c r="D4" s="150"/>
      <c r="E4" s="150"/>
      <c r="F4" s="150"/>
      <c r="G4" s="150"/>
      <c r="H4" s="117"/>
      <c r="I4" s="117"/>
      <c r="J4" s="150"/>
      <c r="K4" s="150"/>
      <c r="L4" s="150"/>
      <c r="M4" s="150"/>
      <c r="N4" s="150"/>
      <c r="O4" s="150"/>
      <c r="P4" s="150"/>
      <c r="Q4" s="144"/>
      <c r="U4" t="s">
        <v>218</v>
      </c>
    </row>
    <row r="5" spans="1:35">
      <c r="A5" s="149"/>
      <c r="B5" s="150"/>
      <c r="C5" s="150"/>
      <c r="D5" s="150"/>
      <c r="E5" s="150"/>
      <c r="F5" s="150"/>
      <c r="G5" s="150"/>
      <c r="H5" s="117"/>
      <c r="I5" s="117"/>
      <c r="J5" s="150"/>
      <c r="K5" s="150"/>
      <c r="L5" s="150"/>
      <c r="M5" s="150"/>
      <c r="N5" s="150"/>
      <c r="O5" s="150"/>
      <c r="P5" s="150"/>
      <c r="Q5" s="144"/>
      <c r="U5" t="s">
        <v>219</v>
      </c>
      <c r="W5" s="166" t="s">
        <v>143</v>
      </c>
    </row>
    <row r="6" spans="1:35">
      <c r="A6" s="149"/>
      <c r="B6" s="150"/>
      <c r="C6" s="150"/>
      <c r="D6" s="150"/>
      <c r="E6" s="150"/>
      <c r="F6" s="150"/>
      <c r="G6" s="150"/>
      <c r="H6" s="117"/>
      <c r="I6" s="117"/>
      <c r="J6" s="150"/>
      <c r="K6" s="150"/>
      <c r="L6" s="150"/>
      <c r="M6" s="150"/>
      <c r="N6" s="150"/>
      <c r="O6" s="150"/>
      <c r="P6" s="150"/>
      <c r="Q6" s="144"/>
      <c r="U6" t="s">
        <v>220</v>
      </c>
      <c r="W6" s="166" t="s">
        <v>176</v>
      </c>
    </row>
    <row r="7" spans="1:35">
      <c r="A7" s="149"/>
      <c r="B7" s="150"/>
      <c r="C7" s="150"/>
      <c r="D7" s="150"/>
      <c r="E7" s="150"/>
      <c r="F7" s="150"/>
      <c r="G7" s="150"/>
      <c r="H7" s="117"/>
      <c r="I7" s="117"/>
      <c r="J7" s="150"/>
      <c r="K7" s="150"/>
      <c r="L7" s="150"/>
      <c r="M7" s="150"/>
      <c r="N7" s="150"/>
      <c r="O7" s="150"/>
      <c r="P7" s="150"/>
      <c r="Q7" s="144"/>
    </row>
    <row r="8" spans="1:35">
      <c r="A8" s="149"/>
      <c r="B8" s="150"/>
      <c r="C8" s="150"/>
      <c r="D8" s="150"/>
      <c r="E8" s="150"/>
      <c r="F8" s="150"/>
      <c r="G8" s="150"/>
      <c r="H8" s="117"/>
      <c r="I8" s="117"/>
      <c r="J8" s="150"/>
      <c r="K8" s="150"/>
      <c r="L8" s="150"/>
      <c r="M8" s="150"/>
      <c r="N8" s="150"/>
      <c r="O8" s="150"/>
      <c r="P8" s="150"/>
      <c r="Q8" s="144"/>
    </row>
    <row r="9" spans="1:35" ht="15.75" thickBot="1">
      <c r="A9" s="149"/>
      <c r="B9" s="150"/>
      <c r="C9" s="150"/>
      <c r="D9" s="150"/>
      <c r="E9" s="150"/>
      <c r="F9" s="150"/>
      <c r="G9" s="150"/>
      <c r="H9" s="117"/>
      <c r="I9" s="117"/>
      <c r="J9" s="150"/>
      <c r="K9" s="150"/>
      <c r="L9" s="150"/>
      <c r="M9" s="150"/>
      <c r="N9" s="150"/>
      <c r="O9" s="150"/>
      <c r="P9" s="150"/>
      <c r="Q9" s="144"/>
    </row>
    <row r="10" spans="1:35">
      <c r="A10" s="149" t="s">
        <v>86</v>
      </c>
      <c r="B10" s="165" t="str">
        <f>W5</f>
        <v>RULONA</v>
      </c>
      <c r="C10" s="159" t="str">
        <f>VLOOKUP(B10,'Master Sheet'!$B$9:$C$44,2,FALSE)</f>
        <v>RENDEL JOHN D.</v>
      </c>
      <c r="D10" s="159"/>
      <c r="E10" s="159"/>
      <c r="F10" s="159"/>
      <c r="G10" s="159"/>
      <c r="H10" s="117"/>
      <c r="I10" s="117"/>
      <c r="J10" s="150"/>
      <c r="K10" s="150"/>
      <c r="L10" s="150" t="s">
        <v>87</v>
      </c>
      <c r="M10" s="150"/>
      <c r="N10" s="159" t="str">
        <f>'Master Sheet'!$C$3</f>
        <v>Fourth</v>
      </c>
      <c r="O10" s="160" t="str">
        <f>'Master Sheet'!$D$3</f>
        <v>Laser</v>
      </c>
      <c r="P10" s="150"/>
      <c r="Q10" s="144"/>
      <c r="U10" s="138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40"/>
    </row>
    <row r="11" spans="1:35">
      <c r="A11" s="149" t="s">
        <v>88</v>
      </c>
      <c r="B11" s="150"/>
      <c r="C11" s="150"/>
      <c r="D11" s="150"/>
      <c r="E11" s="150"/>
      <c r="F11" s="150"/>
      <c r="G11" s="150"/>
      <c r="H11" s="117"/>
      <c r="I11" s="117"/>
      <c r="J11" s="150"/>
      <c r="K11" s="150"/>
      <c r="L11" s="150" t="s">
        <v>89</v>
      </c>
      <c r="M11" s="150"/>
      <c r="N11" s="150"/>
      <c r="O11" s="150"/>
      <c r="P11" s="159" t="s">
        <v>95</v>
      </c>
      <c r="Q11" s="144"/>
      <c r="U11" s="192" t="s">
        <v>165</v>
      </c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41"/>
      <c r="AH11" s="141"/>
      <c r="AI11" s="142"/>
    </row>
    <row r="12" spans="1:35">
      <c r="A12" s="149"/>
      <c r="B12" s="150"/>
      <c r="C12" s="150"/>
      <c r="D12" s="150"/>
      <c r="E12" s="150"/>
      <c r="F12" s="150"/>
      <c r="G12" s="150"/>
      <c r="H12" s="117"/>
      <c r="I12" s="117"/>
      <c r="J12" s="150"/>
      <c r="K12" s="150"/>
      <c r="L12" s="150"/>
      <c r="M12" s="150"/>
      <c r="N12" s="150"/>
      <c r="O12" s="150"/>
      <c r="P12" s="150"/>
      <c r="Q12" s="144"/>
      <c r="U12" s="194" t="s">
        <v>166</v>
      </c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43"/>
      <c r="AH12" s="143"/>
      <c r="AI12" s="144"/>
    </row>
    <row r="13" spans="1:35">
      <c r="A13" s="149"/>
      <c r="B13" s="150"/>
      <c r="C13" s="150"/>
      <c r="D13" s="150"/>
      <c r="E13" s="150"/>
      <c r="F13" s="150"/>
      <c r="G13" s="150"/>
      <c r="H13" s="204" t="s">
        <v>176</v>
      </c>
      <c r="I13" s="205"/>
      <c r="J13" s="204" t="s">
        <v>178</v>
      </c>
      <c r="K13" s="205"/>
      <c r="L13" s="204" t="s">
        <v>179</v>
      </c>
      <c r="M13" s="205"/>
      <c r="N13" s="204" t="s">
        <v>180</v>
      </c>
      <c r="O13" s="205"/>
      <c r="P13" s="150"/>
      <c r="Q13" s="144"/>
      <c r="U13" s="196" t="s">
        <v>167</v>
      </c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45"/>
      <c r="AH13" s="145"/>
      <c r="AI13" s="144"/>
    </row>
    <row r="14" spans="1:35">
      <c r="A14" s="149"/>
      <c r="B14" s="104" t="s">
        <v>90</v>
      </c>
      <c r="C14" s="176" t="s">
        <v>91</v>
      </c>
      <c r="D14" s="177"/>
      <c r="E14" s="177"/>
      <c r="F14" s="177"/>
      <c r="G14" s="178"/>
      <c r="H14" s="105" t="s">
        <v>177</v>
      </c>
      <c r="I14" s="105" t="s">
        <v>56</v>
      </c>
      <c r="J14" s="104" t="s">
        <v>65</v>
      </c>
      <c r="K14" s="105" t="s">
        <v>56</v>
      </c>
      <c r="L14" s="104" t="s">
        <v>92</v>
      </c>
      <c r="M14" s="105" t="s">
        <v>56</v>
      </c>
      <c r="N14" s="104" t="s">
        <v>93</v>
      </c>
      <c r="O14" s="105" t="s">
        <v>56</v>
      </c>
      <c r="P14" s="104" t="s">
        <v>94</v>
      </c>
      <c r="Q14" s="161" t="s">
        <v>82</v>
      </c>
      <c r="U14" s="192" t="s">
        <v>168</v>
      </c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46"/>
      <c r="AH14" s="146"/>
      <c r="AI14" s="144"/>
    </row>
    <row r="15" spans="1:35">
      <c r="A15" s="149"/>
      <c r="B15" s="19" t="str">
        <f>'Master Sheet'!J7</f>
        <v>ENG 4</v>
      </c>
      <c r="C15" s="201" t="str">
        <f>HLOOKUP(B15,'Master Sheet'!$J$7:$X$8,2,FALSE)</f>
        <v>Comm Arts/Grammar/World Lit</v>
      </c>
      <c r="D15" s="202"/>
      <c r="E15" s="202"/>
      <c r="F15" s="202"/>
      <c r="G15" s="203"/>
      <c r="H15" s="14">
        <f>HLOOKUP($B$15,'Master Sheet'!$J$7:$W$44,VLOOKUP($B$10,'Master Sheet'!$B$9:$I$44,7,FALSE),FALSE)</f>
        <v>90</v>
      </c>
      <c r="I15" s="14">
        <f>HLOOKUP($B$15,'Master Sheet'!$AG$7:$AQ$44,VLOOKUP($B$10,'Master Sheet'!$B$9:$I$44,7,FALSE),FALSE)</f>
        <v>88</v>
      </c>
      <c r="J15" s="14">
        <f>HLOOKUP($B$15,'Master Sheet'!$J$57:$W$94,VLOOKUP($B$10,'Master Sheet'!$B$59:$I$94,7,FALSE),FALSE)</f>
        <v>88</v>
      </c>
      <c r="K15" s="14">
        <f>HLOOKUP($B$15,'Master Sheet'!$AG$57:$AQ$94,VLOOKUP($B$10,'Master Sheet'!$B$59:$I$94,7,FALSE),FALSE)</f>
        <v>88</v>
      </c>
      <c r="L15" s="14">
        <f>HLOOKUP($B$15,'Master Sheet'!$J$107:$W$144,VLOOKUP($B$10,'Master Sheet'!$B$109:$I$144,7,FALSE),FALSE)</f>
        <v>88</v>
      </c>
      <c r="M15" s="14">
        <f>HLOOKUP($B$15,'Master Sheet'!$AG$107:$AQ$144,VLOOKUP($B$10,'Master Sheet'!$B$109:$I$144,7,FALSE),FALSE)</f>
        <v>88</v>
      </c>
      <c r="N15" s="14">
        <f>HLOOKUP($B$15,'Master Sheet'!$J$157:$W$194,VLOOKUP($B$10,'Master Sheet'!$B$159:$I$194,7,FALSE),FALSE)</f>
        <v>88</v>
      </c>
      <c r="O15" s="14">
        <f>HLOOKUP($B$15,'Master Sheet'!$AG$157:$AQ$194,VLOOKUP($B$10,'Master Sheet'!$B$159:$I$194,7,FALSE),FALSE)</f>
        <v>88</v>
      </c>
      <c r="P15" s="14">
        <f>HLOOKUP($B$15,'Master Sheet'!$J$205:$W$242,VLOOKUP($B$10,'Master Sheet'!$B$207:$I$242,7,FALSE),FALSE)</f>
        <v>89</v>
      </c>
      <c r="Q15" s="162">
        <f>HLOOKUP(B15,'Master Sheet'!$J$5:$W$6,2,FALSE)</f>
        <v>2</v>
      </c>
      <c r="U15" s="198" t="s">
        <v>169</v>
      </c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46"/>
      <c r="AH15" s="146"/>
      <c r="AI15" s="144"/>
    </row>
    <row r="16" spans="1:35">
      <c r="A16" s="149"/>
      <c r="B16" s="19" t="str">
        <f>'Master Sheet'!K7</f>
        <v>FIL. 4</v>
      </c>
      <c r="C16" s="201" t="str">
        <f>HLOOKUP(B16,'Master Sheet'!$J$7:$X$8,2,FALSE)</f>
        <v>Komposisyon/Gram/Wika at Panitikan</v>
      </c>
      <c r="D16" s="202"/>
      <c r="E16" s="202"/>
      <c r="F16" s="202"/>
      <c r="G16" s="203"/>
      <c r="H16" s="14">
        <f>HLOOKUP($B$16,'Master Sheet'!$J$7:$W$44,VLOOKUP($B$10,'Master Sheet'!$B$9:$I$44,7,FALSE),FALSE)</f>
        <v>87</v>
      </c>
      <c r="I16" s="14">
        <f>HLOOKUP($B$16,'Master Sheet'!$AG$7:$AQ$44,VLOOKUP($B$10,'Master Sheet'!$B$9:$I$44,7,FALSE),FALSE)</f>
        <v>80</v>
      </c>
      <c r="J16" s="14">
        <f>HLOOKUP($B$16,'Master Sheet'!$J$57:$W$94,VLOOKUP($B$10,'Master Sheet'!$B$59:$I$94,7,FALSE),FALSE)</f>
        <v>80</v>
      </c>
      <c r="K16" s="14">
        <f>HLOOKUP($B$16,'Master Sheet'!$AG$57:$AQ$94,VLOOKUP($B$10,'Master Sheet'!$B$59:$I$94,7,FALSE),FALSE)</f>
        <v>80</v>
      </c>
      <c r="L16" s="14">
        <f>HLOOKUP($B$16,'Master Sheet'!$J$107:$W$144,VLOOKUP($B$10,'Master Sheet'!$B$44:$I$109,7,FALSE),FALSE)</f>
        <v>80</v>
      </c>
      <c r="M16" s="14">
        <f>HLOOKUP($B$16,'Master Sheet'!$AG$107:$AQ$144,VLOOKUP($B$10,'Master Sheet'!$B$109:$I$144,7,FALSE),FALSE)</f>
        <v>80</v>
      </c>
      <c r="N16" s="14">
        <f>HLOOKUP($B$16,'Master Sheet'!$J$157:$W$194,VLOOKUP($B$10,'Master Sheet'!$B$159:$I$194,7,FALSE),FALSE)</f>
        <v>80</v>
      </c>
      <c r="O16" s="14">
        <f>HLOOKUP($B$16,'Master Sheet'!$AG$157:$AQ$194,VLOOKUP($B$10,'Master Sheet'!$B$159:$I$194,7,FALSE),FALSE)</f>
        <v>80</v>
      </c>
      <c r="P16" s="14">
        <f>HLOOKUP($B$16,'Master Sheet'!$J$205:$W$242,VLOOKUP($B$10,'Master Sheet'!$B$207:$I$242,7,FALSE),FALSE)</f>
        <v>82</v>
      </c>
      <c r="Q16" s="162">
        <f>HLOOKUP(B16,'Master Sheet'!$J$5:$W$6,2,FALSE)</f>
        <v>1</v>
      </c>
      <c r="U16" s="147" t="s">
        <v>170</v>
      </c>
      <c r="V16" s="121" t="str">
        <f>B10</f>
        <v>RULONA</v>
      </c>
      <c r="W16" s="121"/>
      <c r="X16" s="121" t="str">
        <f>C10</f>
        <v>RENDEL JOHN D.</v>
      </c>
      <c r="Y16" s="121"/>
      <c r="Z16" s="121"/>
      <c r="AA16" s="200"/>
      <c r="AB16" s="200"/>
      <c r="AC16" s="200"/>
      <c r="AD16" s="200"/>
      <c r="AE16" s="199" t="s">
        <v>171</v>
      </c>
      <c r="AF16" s="199"/>
      <c r="AG16" s="137" t="str">
        <f>N10</f>
        <v>Fourth</v>
      </c>
      <c r="AH16" s="137" t="str">
        <f>O10</f>
        <v>Laser</v>
      </c>
      <c r="AI16" s="148"/>
    </row>
    <row r="17" spans="1:35">
      <c r="A17" s="149"/>
      <c r="B17" s="19" t="str">
        <f>'Master Sheet'!L7</f>
        <v>SOCSCI 4</v>
      </c>
      <c r="C17" s="201" t="str">
        <f>HLOOKUP(B17,'Master Sheet'!$J$7:$X$8,2,FALSE)</f>
        <v>Economics</v>
      </c>
      <c r="D17" s="202"/>
      <c r="E17" s="202"/>
      <c r="F17" s="202"/>
      <c r="G17" s="203"/>
      <c r="H17" s="14">
        <f>HLOOKUP($B$17,'Master Sheet'!$J$7:$W$44,VLOOKUP($B$10,'Master Sheet'!$B$9:$I$44,7,FALSE),FALSE)</f>
        <v>83</v>
      </c>
      <c r="I17" s="14">
        <f>HLOOKUP($B$17,'Master Sheet'!$AG$7:$AQ$44,VLOOKUP($B$10,'Master Sheet'!$B$9:$I$44,7,FALSE),FALSE)</f>
        <v>78</v>
      </c>
      <c r="J17" s="14">
        <f>HLOOKUP($B$17,'Master Sheet'!$J$57:$W$94,VLOOKUP($B$10,'Master Sheet'!$B$59:$I$94,7,FALSE),FALSE)</f>
        <v>78</v>
      </c>
      <c r="K17" s="14">
        <f>HLOOKUP($B$17,'Master Sheet'!$AG$57:$AQ$94,VLOOKUP($B$10,'Master Sheet'!$B$59:$I$94,7,FALSE),FALSE)</f>
        <v>78</v>
      </c>
      <c r="L17" s="14">
        <f>HLOOKUP($B$17,'Master Sheet'!$J$107:$W$144,VLOOKUP($B$10,'Master Sheet'!$B$44:$I$109,7,FALSE),FALSE)</f>
        <v>78</v>
      </c>
      <c r="M17" s="14">
        <f>HLOOKUP($B$17,'Master Sheet'!$AG$107:$AQ$144,VLOOKUP($B$10,'Master Sheet'!$B$109:$I$144,7,FALSE),FALSE)</f>
        <v>78</v>
      </c>
      <c r="N17" s="14">
        <f>HLOOKUP($B$17,'Master Sheet'!$J$157:$W$194,VLOOKUP($B$10,'Master Sheet'!$B$159:$I$194,7,FALSE),FALSE)</f>
        <v>78</v>
      </c>
      <c r="O17" s="14">
        <f>HLOOKUP($B$17,'Master Sheet'!$AG$157:$AQ$194,VLOOKUP($B$10,'Master Sheet'!$B$159:$I$194,7,FALSE),FALSE)</f>
        <v>78</v>
      </c>
      <c r="P17" s="14">
        <f>HLOOKUP($B$17,'Master Sheet'!$J$205:$W$242,VLOOKUP($B$10,'Master Sheet'!$B$207:$I$242,7,FALSE),FALSE)</f>
        <v>79</v>
      </c>
      <c r="Q17" s="162">
        <f>HLOOKUP(B17,'Master Sheet'!$J$5:$W$6,2,FALSE)</f>
        <v>1</v>
      </c>
      <c r="U17" s="149" t="s">
        <v>217</v>
      </c>
      <c r="V17" s="150"/>
      <c r="W17" s="165" t="str">
        <f>W6</f>
        <v>First</v>
      </c>
      <c r="X17" s="129"/>
      <c r="Y17" s="129"/>
      <c r="Z17" s="150"/>
      <c r="AA17" s="150"/>
      <c r="AB17" s="150"/>
      <c r="AC17" s="130" t="s">
        <v>89</v>
      </c>
      <c r="AD17" s="130"/>
      <c r="AE17" s="150"/>
      <c r="AF17" s="188" t="s">
        <v>95</v>
      </c>
      <c r="AG17" s="188"/>
      <c r="AH17" s="188"/>
      <c r="AI17" s="189"/>
    </row>
    <row r="18" spans="1:35" ht="15.75">
      <c r="A18" s="149"/>
      <c r="B18" s="19" t="str">
        <f>'Master Sheet'!M7</f>
        <v>MATH 6</v>
      </c>
      <c r="C18" s="201" t="str">
        <f>HLOOKUP(B18,'Master Sheet'!$J$7:$X$8,2,FALSE)</f>
        <v>Calculus</v>
      </c>
      <c r="D18" s="202"/>
      <c r="E18" s="202"/>
      <c r="F18" s="202"/>
      <c r="G18" s="203"/>
      <c r="H18" s="14">
        <f>HLOOKUP($B$18,'Master Sheet'!$J$7:$W$44,VLOOKUP($B$10,'Master Sheet'!$B$9:$I$44,7,FALSE),FALSE)</f>
        <v>84</v>
      </c>
      <c r="I18" s="14">
        <f>HLOOKUP($B$18,'Master Sheet'!$AG$7:$AQ$44,VLOOKUP($B$10,'Master Sheet'!$B$9:$I$44,7,FALSE),FALSE)</f>
        <v>76</v>
      </c>
      <c r="J18" s="14">
        <f>HLOOKUP($B$18,'Master Sheet'!$J$57:$W$94,VLOOKUP($B$10,'Master Sheet'!$B$59:$I$94,7,FALSE),FALSE)</f>
        <v>76</v>
      </c>
      <c r="K18" s="14">
        <f>HLOOKUP($B$18,'Master Sheet'!$AG$57:$AQ$94,VLOOKUP($B$10,'Master Sheet'!$B$59:$I$94,7,FALSE),FALSE)</f>
        <v>76</v>
      </c>
      <c r="L18" s="14">
        <f>HLOOKUP($B$18,'Master Sheet'!$J$107:$W$144,VLOOKUP($B$10,'Master Sheet'!$B$44:$I$109,7,FALSE),FALSE)</f>
        <v>76</v>
      </c>
      <c r="M18" s="14">
        <f>HLOOKUP($B$18,'Master Sheet'!$AG$107:$AQ$144,VLOOKUP($B$10,'Master Sheet'!$B$109:$I$144,7,FALSE),FALSE)</f>
        <v>76</v>
      </c>
      <c r="N18" s="14">
        <f>HLOOKUP($B$18,'Master Sheet'!$J$157:$W$194,VLOOKUP($B$10,'Master Sheet'!$B$159:$I$194,7,FALSE),FALSE)</f>
        <v>76</v>
      </c>
      <c r="O18" s="14">
        <f>HLOOKUP($B$18,'Master Sheet'!$AG$157:$AQ$194,VLOOKUP($B$10,'Master Sheet'!$B$159:$I$194,7,FALSE),FALSE)</f>
        <v>76</v>
      </c>
      <c r="P18" s="14">
        <f>HLOOKUP($B$18,'Master Sheet'!$J$205:$W$242,VLOOKUP($B$10,'Master Sheet'!$B$207:$I$242,7,FALSE),FALSE)</f>
        <v>78</v>
      </c>
      <c r="Q18" s="162">
        <f>HLOOKUP(B18,'Master Sheet'!$J$5:$W$6,2,FALSE)</f>
        <v>2</v>
      </c>
      <c r="U18" s="151"/>
      <c r="V18" s="122"/>
      <c r="W18" s="123"/>
      <c r="X18" s="124"/>
      <c r="Y18" s="124"/>
      <c r="Z18" s="124"/>
      <c r="AA18" s="124"/>
      <c r="AB18" s="124"/>
      <c r="AC18" s="124"/>
      <c r="AD18" s="124"/>
      <c r="AE18" s="124"/>
      <c r="AF18" s="122"/>
      <c r="AG18" s="122"/>
      <c r="AH18" s="122"/>
      <c r="AI18" s="144"/>
    </row>
    <row r="19" spans="1:35">
      <c r="A19" s="149"/>
      <c r="B19" s="19" t="str">
        <f>'Master Sheet'!N7</f>
        <v>PHYS 2</v>
      </c>
      <c r="C19" s="201" t="str">
        <f>HLOOKUP(B19,'Master Sheet'!$J$7:$X$8,2,FALSE)</f>
        <v>Gen. Physics 2</v>
      </c>
      <c r="D19" s="202"/>
      <c r="E19" s="202"/>
      <c r="F19" s="202"/>
      <c r="G19" s="203"/>
      <c r="H19" s="14">
        <f>HLOOKUP($B$19,'Master Sheet'!$J$7:$W$44,VLOOKUP($B$10,'Master Sheet'!$B$9:$I$44,7,FALSE),FALSE)</f>
        <v>93</v>
      </c>
      <c r="I19" s="14">
        <f>HLOOKUP($B$19,'Master Sheet'!$AG$7:$AQ$44,VLOOKUP($B$10,'Master Sheet'!$B$9:$I$44,7,FALSE),FALSE)</f>
        <v>84</v>
      </c>
      <c r="J19" s="14">
        <f>HLOOKUP($B$19,'Master Sheet'!$J$57:$W$94,VLOOKUP($B$10,'Master Sheet'!$B$59:$I$94,7,FALSE),FALSE)</f>
        <v>84</v>
      </c>
      <c r="K19" s="14">
        <f>HLOOKUP($B$19,'Master Sheet'!$AG$57:$AQ$94,VLOOKUP($B$10,'Master Sheet'!$B$59:$I$94,7,FALSE),FALSE)</f>
        <v>84</v>
      </c>
      <c r="L19" s="14">
        <f>HLOOKUP($B$19,'Master Sheet'!$J$107:$W$144,VLOOKUP($B$10,'Master Sheet'!$B$44:$I$109,7,FALSE),FALSE)</f>
        <v>84</v>
      </c>
      <c r="M19" s="14">
        <f>HLOOKUP($B$19,'Master Sheet'!$AG$107:$AQ$144,VLOOKUP($B$10,'Master Sheet'!$B$109:$I$144,7,FALSE),FALSE)</f>
        <v>84</v>
      </c>
      <c r="N19" s="14">
        <f>HLOOKUP($B$19,'Master Sheet'!$J$157:$W$194,VLOOKUP($B$10,'Master Sheet'!$B$159:$I$194,7,FALSE),FALSE)</f>
        <v>84</v>
      </c>
      <c r="O19" s="14">
        <f>HLOOKUP($B$19,'Master Sheet'!$AG$157:$AQ$194,VLOOKUP($B$10,'Master Sheet'!$B$159:$I$194,7,FALSE),FALSE)</f>
        <v>84</v>
      </c>
      <c r="P19" s="14">
        <f>HLOOKUP($B$19,'Master Sheet'!$J$205:$W$242,VLOOKUP($B$10,'Master Sheet'!$B$207:$I$242,7,FALSE),FALSE)</f>
        <v>86</v>
      </c>
      <c r="Q19" s="162">
        <f>HLOOKUP(B19,'Master Sheet'!$J$5:$W$6,2,FALSE)</f>
        <v>2</v>
      </c>
      <c r="U19" s="190" t="s">
        <v>172</v>
      </c>
      <c r="V19" s="191"/>
      <c r="W19" s="191"/>
      <c r="X19" s="125" t="str">
        <f>B15</f>
        <v>ENG 4</v>
      </c>
      <c r="Y19" s="125" t="str">
        <f>B16</f>
        <v>FIL. 4</v>
      </c>
      <c r="Z19" s="125" t="str">
        <f>B17</f>
        <v>SOCSCI 4</v>
      </c>
      <c r="AA19" s="125" t="str">
        <f>B18</f>
        <v>MATH 6</v>
      </c>
      <c r="AB19" s="125" t="str">
        <f>B19</f>
        <v>PHYS 2</v>
      </c>
      <c r="AC19" s="125" t="str">
        <f>B20</f>
        <v>BIO 2</v>
      </c>
      <c r="AD19" s="125" t="str">
        <f>B21</f>
        <v>CHEM 3</v>
      </c>
      <c r="AE19" s="125" t="str">
        <f>B22</f>
        <v>VALUES 2</v>
      </c>
      <c r="AF19" s="126" t="str">
        <f>B23</f>
        <v>IT 4</v>
      </c>
      <c r="AG19" s="126" t="str">
        <f>B24</f>
        <v>MAPEH</v>
      </c>
      <c r="AH19" s="126" t="str">
        <f>B25</f>
        <v>HRA</v>
      </c>
      <c r="AI19" s="152" t="str">
        <f>B28</f>
        <v>GPA</v>
      </c>
    </row>
    <row r="20" spans="1:35">
      <c r="A20" s="149"/>
      <c r="B20" s="19" t="str">
        <f>'Master Sheet'!O7</f>
        <v>BIO 2</v>
      </c>
      <c r="C20" s="201" t="str">
        <f>HLOOKUP(B20,'Master Sheet'!$J$7:$X$8,2,FALSE)</f>
        <v>Biotechnology</v>
      </c>
      <c r="D20" s="202"/>
      <c r="E20" s="202"/>
      <c r="F20" s="202"/>
      <c r="G20" s="203"/>
      <c r="H20" s="14">
        <f>HLOOKUP($B$20,'Master Sheet'!$J$7:$W$44,VLOOKUP($B$10,'Master Sheet'!$B$9:$I$44,7,FALSE),FALSE)</f>
        <v>91</v>
      </c>
      <c r="I20" s="14">
        <f>HLOOKUP($B$20,'Master Sheet'!$AG$7:$AQ$44,VLOOKUP($B$10,'Master Sheet'!$B$9:$I$44,7,FALSE),FALSE)</f>
        <v>89</v>
      </c>
      <c r="J20" s="14">
        <f>HLOOKUP($B$20,'Master Sheet'!$J$57:$W$94,VLOOKUP($B$10,'Master Sheet'!$B$59:$I$94,7,FALSE),FALSE)</f>
        <v>89</v>
      </c>
      <c r="K20" s="14">
        <f>HLOOKUP($B$20,'Master Sheet'!$AG$57:$AQ$94,VLOOKUP($B$10,'Master Sheet'!$B$59:$I$94,7,FALSE),FALSE)</f>
        <v>89</v>
      </c>
      <c r="L20" s="14">
        <f>HLOOKUP($B$20,'Master Sheet'!$J$107:$W$144,VLOOKUP($B$10,'Master Sheet'!$B$44:$I$109,7,FALSE),FALSE)</f>
        <v>89</v>
      </c>
      <c r="M20" s="14">
        <f>HLOOKUP($B$20,'Master Sheet'!$AG$107:$AQ$144,VLOOKUP($B$10,'Master Sheet'!$B$109:$I$144,7,FALSE),FALSE)</f>
        <v>89</v>
      </c>
      <c r="N20" s="14">
        <f>HLOOKUP($B$20,'Master Sheet'!$J$157:$W$194,VLOOKUP($B$10,'Master Sheet'!$B$159:$I$194,7,FALSE),FALSE)</f>
        <v>89</v>
      </c>
      <c r="O20" s="14">
        <f>HLOOKUP($B$20,'Master Sheet'!$AG$157:$AQ$194,VLOOKUP($B$10,'Master Sheet'!$B$159:$I$194,7,FALSE),FALSE)</f>
        <v>89</v>
      </c>
      <c r="P20" s="14">
        <f>HLOOKUP($B$20,'Master Sheet'!$J$205:$W$242,VLOOKUP($B$10,'Master Sheet'!$B$207:$I$242,7,FALSE),FALSE)</f>
        <v>90</v>
      </c>
      <c r="Q20" s="162">
        <f>HLOOKUP(B20,'Master Sheet'!$J$5:$W$6,2,FALSE)</f>
        <v>1</v>
      </c>
      <c r="U20" s="190" t="s">
        <v>173</v>
      </c>
      <c r="V20" s="191"/>
      <c r="W20" s="191"/>
      <c r="X20" s="127">
        <f>IF($W$17=$H$13, VLOOKUP(X19,$B$14:$O$28,7,FALSE),IF($W$17=$J$13,VLOOKUP(X19,$B$14:$O$28,9,FALSE),IF($W$17=$L$13,VLOOKUP(X19,$B$14:$O$28,11,FALSE),IF($W$17=$N$13,VLOOKUP(X19,$B$14:$O$28,13,FALSE),0))))</f>
        <v>90</v>
      </c>
      <c r="Y20" s="127">
        <f t="shared" ref="Y20:AI20" si="0">IF($W$17=$H$13, VLOOKUP(Y19,$B$14:$O$28,7,FALSE),IF($W$17=$J$13,VLOOKUP(Y19,$B$14:$O$28,9,FALSE),IF($W$17=$L$13,VLOOKUP(Y19,$B$14:$O$28,11,FALSE),IF($W$17=$N$13,VLOOKUP(Y19,$B$14:$O$28,13,FALSE),0))))</f>
        <v>87</v>
      </c>
      <c r="Z20" s="127">
        <f t="shared" si="0"/>
        <v>83</v>
      </c>
      <c r="AA20" s="127">
        <f t="shared" si="0"/>
        <v>84</v>
      </c>
      <c r="AB20" s="127">
        <f t="shared" si="0"/>
        <v>93</v>
      </c>
      <c r="AC20" s="127">
        <f t="shared" si="0"/>
        <v>91</v>
      </c>
      <c r="AD20" s="127">
        <f t="shared" si="0"/>
        <v>81.7</v>
      </c>
      <c r="AE20" s="127">
        <f t="shared" si="0"/>
        <v>86</v>
      </c>
      <c r="AF20" s="127">
        <f t="shared" si="0"/>
        <v>89</v>
      </c>
      <c r="AG20" s="127">
        <f t="shared" si="0"/>
        <v>95</v>
      </c>
      <c r="AH20" s="127" t="str">
        <f t="shared" si="0"/>
        <v>VS</v>
      </c>
      <c r="AI20" s="153">
        <f t="shared" si="0"/>
        <v>88.21</v>
      </c>
    </row>
    <row r="21" spans="1:35">
      <c r="A21" s="149"/>
      <c r="B21" s="19" t="str">
        <f>'Master Sheet'!P7</f>
        <v>CHEM 3</v>
      </c>
      <c r="C21" s="201" t="str">
        <f>HLOOKUP(B21,'Master Sheet'!$J$7:$X$8,2,FALSE)</f>
        <v>Organic Chemistry</v>
      </c>
      <c r="D21" s="202"/>
      <c r="E21" s="202"/>
      <c r="F21" s="202"/>
      <c r="G21" s="203"/>
      <c r="H21" s="14">
        <f>HLOOKUP($B$21,'Master Sheet'!$J$7:$W$44,VLOOKUP($B$10,'Master Sheet'!$B$9:$I$44,7,FALSE),FALSE)</f>
        <v>81.7</v>
      </c>
      <c r="I21" s="14">
        <f>HLOOKUP($B$21,'Master Sheet'!$AG$7:$AQ$44,VLOOKUP($B$10,'Master Sheet'!$B$9:$I$44,7,FALSE),FALSE)</f>
        <v>78.3</v>
      </c>
      <c r="J21" s="14">
        <f>HLOOKUP($B$21,'Master Sheet'!$J$57:$W$94,VLOOKUP($B$10,'Master Sheet'!$B$59:$I$94,7,FALSE),FALSE)</f>
        <v>78.3</v>
      </c>
      <c r="K21" s="14">
        <f>HLOOKUP($B$21,'Master Sheet'!$AG$57:$AQ$94,VLOOKUP($B$10,'Master Sheet'!$B$59:$I$94,7,FALSE),FALSE)</f>
        <v>78.3</v>
      </c>
      <c r="L21" s="14">
        <f>HLOOKUP($B$21,'Master Sheet'!$J$107:$W$144,VLOOKUP($B$10,'Master Sheet'!$B$44:$I$109,7,FALSE),FALSE)</f>
        <v>78.3</v>
      </c>
      <c r="M21" s="14">
        <f>HLOOKUP($B$21,'Master Sheet'!$AG$107:$AQ$144,VLOOKUP($B$10,'Master Sheet'!$B$109:$I$144,7,FALSE),FALSE)</f>
        <v>78.3</v>
      </c>
      <c r="N21" s="14">
        <f>HLOOKUP($B$21,'Master Sheet'!$J$157:$W$194,VLOOKUP($B$10,'Master Sheet'!$B$159:$I$194,7,FALSE),FALSE)</f>
        <v>78.3</v>
      </c>
      <c r="O21" s="14">
        <f>HLOOKUP($B$21,'Master Sheet'!$AG$157:$AQ$194,VLOOKUP($B$10,'Master Sheet'!$B$159:$I$194,7,FALSE),FALSE)</f>
        <v>78.3</v>
      </c>
      <c r="P21" s="14">
        <f>HLOOKUP($B$21,'Master Sheet'!$J$205:$W$242,VLOOKUP($B$10,'Master Sheet'!$B$207:$I$242,7,FALSE),FALSE)</f>
        <v>79</v>
      </c>
      <c r="Q21" s="162">
        <f>HLOOKUP(B21,'Master Sheet'!$J$5:$W$6,2,FALSE)</f>
        <v>1</v>
      </c>
      <c r="U21" s="190" t="s">
        <v>174</v>
      </c>
      <c r="V21" s="191"/>
      <c r="W21" s="191"/>
      <c r="X21" s="127">
        <f>IF($W$17=$H$13, VLOOKUP(X19,$B$14:$O$28,8,FALSE),IF($W$17=$J$13,VLOOKUP(X19,$B$14:$O$28,10,FALSE),IF($W$17=$L$13,VLOOKUP(X19,$B$14:$O$28,12,FALSE),IF($W$17=$N$13,VLOOKUP(X19,$B$14:$O$28,14,FALSE),0))))</f>
        <v>88</v>
      </c>
      <c r="Y21" s="127">
        <f t="shared" ref="Y21:AH21" si="1">IF($W$17=$H$13, VLOOKUP(Y19,$B$14:$O$28,8,FALSE),IF($W$17=$J$13,VLOOKUP(Y19,$B$14:$O$28,10,FALSE),IF($W$17=$L$13,VLOOKUP(Y19,$B$14:$O$28,12,FALSE),IF($W$17=$N$13,VLOOKUP(Y19,$B$14:$O$28,14,FALSE),0))))</f>
        <v>80</v>
      </c>
      <c r="Z21" s="127">
        <f t="shared" si="1"/>
        <v>78</v>
      </c>
      <c r="AA21" s="127">
        <f t="shared" si="1"/>
        <v>76</v>
      </c>
      <c r="AB21" s="127">
        <f t="shared" si="1"/>
        <v>84</v>
      </c>
      <c r="AC21" s="127">
        <f t="shared" si="1"/>
        <v>89</v>
      </c>
      <c r="AD21" s="127">
        <f t="shared" si="1"/>
        <v>78.3</v>
      </c>
      <c r="AE21" s="127">
        <f t="shared" si="1"/>
        <v>93</v>
      </c>
      <c r="AF21" s="127">
        <f t="shared" si="1"/>
        <v>87</v>
      </c>
      <c r="AG21" s="127">
        <f t="shared" si="1"/>
        <v>89</v>
      </c>
      <c r="AH21" s="127" t="str">
        <f t="shared" si="1"/>
        <v>VS</v>
      </c>
      <c r="AI21" s="153"/>
    </row>
    <row r="22" spans="1:35">
      <c r="A22" s="149"/>
      <c r="B22" s="19" t="str">
        <f>'Master Sheet'!Q7</f>
        <v>VALUES 2</v>
      </c>
      <c r="C22" s="201" t="str">
        <f>HLOOKUP(B22,'Master Sheet'!$J$7:$X$8,2,FALSE)</f>
        <v>Values</v>
      </c>
      <c r="D22" s="202"/>
      <c r="E22" s="202"/>
      <c r="F22" s="202"/>
      <c r="G22" s="203"/>
      <c r="H22" s="14">
        <f>HLOOKUP($B$22,'Master Sheet'!$J$7:$W$44,VLOOKUP($B$10,'Master Sheet'!$B$9:$I$44,7,FALSE),FALSE)</f>
        <v>86</v>
      </c>
      <c r="I22" s="14">
        <f>HLOOKUP($B$22,'Master Sheet'!$AG$7:$AQ$44,VLOOKUP($B$10,'Master Sheet'!$B$9:$I$44,7,FALSE),FALSE)</f>
        <v>93</v>
      </c>
      <c r="J22" s="14">
        <f>HLOOKUP($B$22,'Master Sheet'!$J$57:$W$94,VLOOKUP($B$10,'Master Sheet'!$B$59:$I$94,7,FALSE),FALSE)</f>
        <v>93</v>
      </c>
      <c r="K22" s="14">
        <f>HLOOKUP($B$22,'Master Sheet'!$AG$57:$AQ$94,VLOOKUP($B$10,'Master Sheet'!$B$59:$I$94,7,FALSE),FALSE)</f>
        <v>93</v>
      </c>
      <c r="L22" s="14">
        <f>HLOOKUP($B$22,'Master Sheet'!$J$107:$W$144,VLOOKUP($B$10,'Master Sheet'!$B$44:$I$109,7,FALSE),FALSE)</f>
        <v>93</v>
      </c>
      <c r="M22" s="14">
        <f>HLOOKUP($B$22,'Master Sheet'!$AG$107:$AQ$144,VLOOKUP($B$10,'Master Sheet'!$B$109:$I$144,7,FALSE),FALSE)</f>
        <v>93</v>
      </c>
      <c r="N22" s="14">
        <f>HLOOKUP($B$22,'Master Sheet'!$J$157:$W$194,VLOOKUP($B$10,'Master Sheet'!$B$159:$I$194,7,FALSE),FALSE)</f>
        <v>93</v>
      </c>
      <c r="O22" s="14">
        <f>HLOOKUP($B$22,'Master Sheet'!$AG$157:$AQ$194,VLOOKUP($B$10,'Master Sheet'!$B$159:$I$194,7,FALSE),FALSE)</f>
        <v>93</v>
      </c>
      <c r="P22" s="14">
        <f>HLOOKUP($B$22,'Master Sheet'!$J$205:$W$242,VLOOKUP($B$10,'Master Sheet'!$B$207:$I$242,7,FALSE),FALSE)</f>
        <v>91</v>
      </c>
      <c r="Q22" s="162">
        <f>HLOOKUP(B22,'Master Sheet'!$J$5:$W$6,2,FALSE)</f>
        <v>1</v>
      </c>
      <c r="U22" s="151"/>
      <c r="V22" s="129"/>
      <c r="W22" s="130"/>
      <c r="X22" s="131"/>
      <c r="Y22" s="131"/>
      <c r="Z22" s="131"/>
      <c r="AA22" s="131"/>
      <c r="AB22" s="131"/>
      <c r="AC22" s="131"/>
      <c r="AD22" s="131"/>
      <c r="AE22" s="131"/>
      <c r="AF22" s="131"/>
      <c r="AG22" s="129"/>
      <c r="AH22" s="129"/>
      <c r="AI22" s="144"/>
    </row>
    <row r="23" spans="1:35">
      <c r="A23" s="149"/>
      <c r="B23" s="19" t="str">
        <f>'Master Sheet'!R7</f>
        <v>IT 4</v>
      </c>
      <c r="C23" s="201" t="str">
        <f>HLOOKUP(B23,'Master Sheet'!$J$7:$X$8,2,FALSE)</f>
        <v>Comp. Programming 2</v>
      </c>
      <c r="D23" s="202"/>
      <c r="E23" s="202"/>
      <c r="F23" s="202"/>
      <c r="G23" s="203"/>
      <c r="H23" s="14">
        <f>HLOOKUP($B$23,'Master Sheet'!$J$7:$W$44,VLOOKUP($B$10,'Master Sheet'!$B$9:$I$44,7,FALSE),FALSE)</f>
        <v>89</v>
      </c>
      <c r="I23" s="14">
        <f>HLOOKUP($B$23,'Master Sheet'!$AG$7:$AQ$44,VLOOKUP($B$10,'Master Sheet'!$B$9:$I$44,7,FALSE),FALSE)</f>
        <v>87</v>
      </c>
      <c r="J23" s="14">
        <f>HLOOKUP($B$23,'Master Sheet'!$J$57:$W$94,VLOOKUP($B$10,'Master Sheet'!$B$59:$I$94,7,FALSE),FALSE)</f>
        <v>87</v>
      </c>
      <c r="K23" s="14">
        <f>HLOOKUP($B$23,'Master Sheet'!$AG$57:$AQ$94,VLOOKUP($B$10,'Master Sheet'!$B$59:$I$94,7,FALSE),FALSE)</f>
        <v>87</v>
      </c>
      <c r="L23" s="14">
        <f>HLOOKUP($B$23,'Master Sheet'!$J$107:$W$144,VLOOKUP($B$10,'Master Sheet'!$B$44:$I$109,7,FALSE),FALSE)</f>
        <v>87</v>
      </c>
      <c r="M23" s="14">
        <f>HLOOKUP($B$23,'Master Sheet'!$AG$107:$AQ$144,VLOOKUP($B$10,'Master Sheet'!$B$109:$I$144,7,FALSE),FALSE)</f>
        <v>87</v>
      </c>
      <c r="N23" s="14">
        <f>HLOOKUP($B$23,'Master Sheet'!$J$157:$W$194,VLOOKUP($B$10,'Master Sheet'!$B$159:$I$194,7,FALSE),FALSE)</f>
        <v>87</v>
      </c>
      <c r="O23" s="14">
        <f>HLOOKUP($B$23,'Master Sheet'!$AG$157:$AQ$194,VLOOKUP($B$10,'Master Sheet'!$B$159:$I$194,7,FALSE),FALSE)</f>
        <v>87</v>
      </c>
      <c r="P23" s="14">
        <f>HLOOKUP($B$23,'Master Sheet'!$J$205:$W$242,VLOOKUP($B$10,'Master Sheet'!$B$207:$I$242,7,FALSE),FALSE)</f>
        <v>88</v>
      </c>
      <c r="Q23" s="162">
        <f>HLOOKUP(B23,'Master Sheet'!$J$5:$W$6,2,FALSE)</f>
        <v>1</v>
      </c>
      <c r="U23" s="151"/>
      <c r="V23" s="129"/>
      <c r="W23" s="130"/>
      <c r="X23" s="131"/>
      <c r="Y23" s="131"/>
      <c r="Z23" s="131"/>
      <c r="AA23" s="131"/>
      <c r="AB23" s="131"/>
      <c r="AC23" s="131"/>
      <c r="AD23" s="131"/>
      <c r="AE23" s="131"/>
      <c r="AF23" s="131"/>
      <c r="AG23" s="129"/>
      <c r="AH23" s="129"/>
      <c r="AI23" s="144"/>
    </row>
    <row r="24" spans="1:35">
      <c r="A24" s="149"/>
      <c r="B24" s="19" t="str">
        <f>'Master Sheet'!S7</f>
        <v>MAPEH</v>
      </c>
      <c r="C24" s="201" t="str">
        <f>HLOOKUP(B24,'Master Sheet'!$J$7:$X$8,2,FALSE)</f>
        <v>Music, Arts, PE and CAT</v>
      </c>
      <c r="D24" s="202"/>
      <c r="E24" s="202"/>
      <c r="F24" s="202"/>
      <c r="G24" s="203"/>
      <c r="H24" s="14">
        <f>HLOOKUP($B$24,'Master Sheet'!$J$7:$W$44,VLOOKUP($B$10,'Master Sheet'!$B$9:$I$44,7,FALSE),FALSE)</f>
        <v>95</v>
      </c>
      <c r="I24" s="14">
        <f>HLOOKUP($B$24,'Master Sheet'!$AG$7:$AQ$44,VLOOKUP($B$10,'Master Sheet'!$B$9:$I$44,7,FALSE),FALSE)</f>
        <v>89</v>
      </c>
      <c r="J24" s="14">
        <f>HLOOKUP($B$24,'Master Sheet'!$J$57:$W$94,VLOOKUP($B$10,'Master Sheet'!$B$59:$I$94,7,FALSE),FALSE)</f>
        <v>89</v>
      </c>
      <c r="K24" s="14">
        <f>HLOOKUP($B$24,'Master Sheet'!$AG$57:$AQ$94,VLOOKUP($B$10,'Master Sheet'!$B$59:$I$94,7,FALSE),FALSE)</f>
        <v>89</v>
      </c>
      <c r="L24" s="14">
        <f>HLOOKUP($B$24,'Master Sheet'!$J$107:$W$144,VLOOKUP($B$10,'Master Sheet'!$B$44:$I$109,7,FALSE),FALSE)</f>
        <v>89</v>
      </c>
      <c r="M24" s="14">
        <f>HLOOKUP($B$24,'Master Sheet'!$AG$107:$AQ$144,VLOOKUP($B$10,'Master Sheet'!$B$109:$I$144,7,FALSE),FALSE)</f>
        <v>89</v>
      </c>
      <c r="N24" s="14">
        <f>HLOOKUP($B$24,'Master Sheet'!$J$157:$W$194,VLOOKUP($B$10,'Master Sheet'!$B$159:$I$194,7,FALSE),FALSE)</f>
        <v>89</v>
      </c>
      <c r="O24" s="14">
        <f>HLOOKUP($B$24,'Master Sheet'!$AG$157:$AQ$194,VLOOKUP($B$10,'Master Sheet'!$B$159:$I$194,7,FALSE),FALSE)</f>
        <v>89</v>
      </c>
      <c r="P24" s="14">
        <f>HLOOKUP($B24,'Master Sheet'!$J$205:$W$242,VLOOKUP($B$10,'Master Sheet'!$B$207:$I$242,7,FALSE),FALSE)</f>
        <v>91</v>
      </c>
      <c r="Q24" s="162">
        <f>HLOOKUP(B24,'Master Sheet'!$J$5:$W$6,2,FALSE)</f>
        <v>1</v>
      </c>
      <c r="U24" s="154" t="s">
        <v>175</v>
      </c>
      <c r="V24" s="129"/>
      <c r="W24" s="129"/>
      <c r="X24" s="129"/>
      <c r="Y24" s="129"/>
      <c r="Z24" s="129"/>
      <c r="AA24" s="131"/>
      <c r="AB24" s="131"/>
      <c r="AC24" s="129"/>
      <c r="AD24" s="129"/>
      <c r="AE24" s="129"/>
      <c r="AF24" s="129"/>
      <c r="AG24" s="129"/>
      <c r="AH24" s="129"/>
      <c r="AI24" s="144"/>
    </row>
    <row r="25" spans="1:35">
      <c r="A25" s="149"/>
      <c r="B25" s="19" t="str">
        <f>'Master Sheet'!T7</f>
        <v>HRA</v>
      </c>
      <c r="C25" s="201" t="str">
        <f>HLOOKUP(B25,'Master Sheet'!$J$7:$X$8,2,FALSE)</f>
        <v>Life Planning</v>
      </c>
      <c r="D25" s="202"/>
      <c r="E25" s="202"/>
      <c r="F25" s="202"/>
      <c r="G25" s="203"/>
      <c r="H25" s="14" t="str">
        <f>HLOOKUP($B$25,'Master Sheet'!$J$7:$W$44,VLOOKUP($B$10,'Master Sheet'!$B$9:$I$44,7,FALSE),FALSE)</f>
        <v>VS</v>
      </c>
      <c r="I25" s="14" t="str">
        <f>HLOOKUP($B$25,'Master Sheet'!$AG$7:$AQ$44,VLOOKUP($B$10,'Master Sheet'!$B$9:$I$44,7,FALSE),FALSE)</f>
        <v>VS</v>
      </c>
      <c r="J25" s="14" t="str">
        <f>HLOOKUP($B$25,'Master Sheet'!$J$57:$W$94,VLOOKUP($B$10,'Master Sheet'!$B$59:$I$94,7,FALSE),FALSE)</f>
        <v>VS</v>
      </c>
      <c r="K25" s="14" t="str">
        <f>HLOOKUP($B$25,'Master Sheet'!$AG$57:$AQ$94,VLOOKUP($B$10,'Master Sheet'!$B$59:$I$94,7,FALSE),FALSE)</f>
        <v>VS</v>
      </c>
      <c r="L25" s="14" t="str">
        <f>HLOOKUP($B$25,'Master Sheet'!$J$107:$W$144,VLOOKUP($B$10,'Master Sheet'!$B$44:$I$109,7,FALSE),FALSE)</f>
        <v>VS</v>
      </c>
      <c r="M25" s="14" t="str">
        <f>HLOOKUP($B$25,'Master Sheet'!$AG$107:$AQ$144,VLOOKUP($B$10,'Master Sheet'!$B$109:$I$144,7,FALSE),FALSE)</f>
        <v>VS</v>
      </c>
      <c r="N25" s="14" t="str">
        <f>HLOOKUP($B$25,'Master Sheet'!$J$157:$W$194,VLOOKUP($B$10,'Master Sheet'!$B$159:$I$194,7,FALSE),FALSE)</f>
        <v>VS</v>
      </c>
      <c r="O25" s="14" t="str">
        <f>HLOOKUP($B$25,'Master Sheet'!$AG$157:$AQ$194,VLOOKUP($B$10,'Master Sheet'!$B$159:$I$194,7,FALSE),FALSE)</f>
        <v>VS</v>
      </c>
      <c r="P25" s="14" t="str">
        <f>HLOOKUP($B$25,'Master Sheet'!$J$205:$W$242,VLOOKUP($B$10,'Master Sheet'!$B$207:$I$242,7,FALSE),FALSE)</f>
        <v>VS</v>
      </c>
      <c r="Q25" s="162">
        <f>HLOOKUP(B25,'Master Sheet'!$J$5:$W$6,2,FALSE)</f>
        <v>0</v>
      </c>
      <c r="U25" s="154"/>
      <c r="V25" s="128" t="s">
        <v>59</v>
      </c>
      <c r="W25" s="128" t="s">
        <v>60</v>
      </c>
      <c r="X25" s="128" t="s">
        <v>66</v>
      </c>
      <c r="Y25" s="128" t="s">
        <v>96</v>
      </c>
      <c r="Z25" s="128" t="s">
        <v>67</v>
      </c>
      <c r="AA25" s="127" t="s">
        <v>69</v>
      </c>
      <c r="AB25" s="128" t="s">
        <v>70</v>
      </c>
      <c r="AC25" s="128" t="s">
        <v>72</v>
      </c>
      <c r="AD25" s="128" t="s">
        <v>73</v>
      </c>
      <c r="AE25" s="128" t="s">
        <v>74</v>
      </c>
      <c r="AF25" s="128" t="s">
        <v>97</v>
      </c>
      <c r="AG25" s="128" t="s">
        <v>98</v>
      </c>
      <c r="AH25" s="129"/>
      <c r="AI25" s="144"/>
    </row>
    <row r="26" spans="1:35">
      <c r="A26" s="149"/>
      <c r="B26" s="19"/>
      <c r="C26" s="201"/>
      <c r="D26" s="202"/>
      <c r="E26" s="202"/>
      <c r="F26" s="202"/>
      <c r="G26" s="203"/>
      <c r="H26" s="14"/>
      <c r="I26" s="14"/>
      <c r="J26" s="14"/>
      <c r="K26" s="14"/>
      <c r="L26" s="14"/>
      <c r="M26" s="14"/>
      <c r="N26" s="14"/>
      <c r="O26" s="14"/>
      <c r="P26" s="14"/>
      <c r="Q26" s="162"/>
      <c r="U26" s="154" t="s">
        <v>47</v>
      </c>
      <c r="V26" s="132" t="str">
        <f>B31</f>
        <v>Present</v>
      </c>
      <c r="W26" s="132">
        <f t="shared" ref="W26:AG28" si="2">C31</f>
        <v>0</v>
      </c>
      <c r="X26" s="132">
        <f t="shared" si="2"/>
        <v>0</v>
      </c>
      <c r="Y26" s="132">
        <f t="shared" si="2"/>
        <v>0</v>
      </c>
      <c r="Z26" s="132">
        <f t="shared" si="2"/>
        <v>0</v>
      </c>
      <c r="AA26" s="132">
        <f t="shared" si="2"/>
        <v>0</v>
      </c>
      <c r="AB26" s="132">
        <f t="shared" si="2"/>
        <v>0</v>
      </c>
      <c r="AC26" s="132">
        <f t="shared" si="2"/>
        <v>0</v>
      </c>
      <c r="AD26" s="132">
        <f t="shared" si="2"/>
        <v>0</v>
      </c>
      <c r="AE26" s="132">
        <f t="shared" si="2"/>
        <v>0</v>
      </c>
      <c r="AF26" s="132">
        <f t="shared" si="2"/>
        <v>0</v>
      </c>
      <c r="AG26" s="132">
        <f t="shared" si="2"/>
        <v>0</v>
      </c>
      <c r="AH26" s="133"/>
      <c r="AI26" s="144"/>
    </row>
    <row r="27" spans="1:35">
      <c r="A27" s="149"/>
      <c r="B27" s="19" t="str">
        <f>'Master Sheet'!V7</f>
        <v>Char</v>
      </c>
      <c r="C27" s="201" t="str">
        <f>HLOOKUP(B27,'Master Sheet'!$J$7:$X$8,2,FALSE)</f>
        <v>Average Character Grade</v>
      </c>
      <c r="D27" s="202"/>
      <c r="E27" s="202"/>
      <c r="F27" s="202"/>
      <c r="G27" s="203"/>
      <c r="H27" s="134">
        <f>HLOOKUP($B$27,'Master Sheet'!$J$7:$W$44,VLOOKUP($B$10,'Master Sheet'!$B$9:$I$44,7,FALSE),FALSE)</f>
        <v>84</v>
      </c>
      <c r="I27" s="135"/>
      <c r="J27" s="14">
        <f>HLOOKUP($B$27,'Master Sheet'!$J$57:$W$94,VLOOKUP($B$10,'Master Sheet'!$B$59:$I$94,7,FALSE),FALSE)</f>
        <v>84</v>
      </c>
      <c r="K27" s="14"/>
      <c r="L27" s="14">
        <f>HLOOKUP($B$27,'Master Sheet'!$J$107:$W$144,VLOOKUP($B$10,'Master Sheet'!$B$44:$I$109,7,FALSE),FALSE)</f>
        <v>84</v>
      </c>
      <c r="M27" s="14"/>
      <c r="N27" s="14">
        <f>HLOOKUP($B$27,'Master Sheet'!$J$157:$W$194,VLOOKUP($B$10,'Master Sheet'!$B$159:$I$194,7,FALSE),FALSE)</f>
        <v>84</v>
      </c>
      <c r="O27" s="14"/>
      <c r="P27" s="14">
        <f>HLOOKUP($B$27,'Master Sheet'!$J$205:$W$242,VLOOKUP($B$10,'Master Sheet'!$B$207:$I$242,7,FALSE),FALSE)</f>
        <v>84</v>
      </c>
      <c r="Q27" s="162">
        <f>HLOOKUP(B27,'Master Sheet'!$J$5:$W$6,2,FALSE)</f>
        <v>0</v>
      </c>
      <c r="U27" s="154" t="s">
        <v>48</v>
      </c>
      <c r="V27" s="132" t="str">
        <f t="shared" ref="V27:V28" si="3">B32</f>
        <v>Absent</v>
      </c>
      <c r="W27" s="132">
        <f t="shared" si="2"/>
        <v>0</v>
      </c>
      <c r="X27" s="132">
        <f t="shared" si="2"/>
        <v>0</v>
      </c>
      <c r="Y27" s="132">
        <f t="shared" si="2"/>
        <v>0</v>
      </c>
      <c r="Z27" s="132">
        <f t="shared" si="2"/>
        <v>0</v>
      </c>
      <c r="AA27" s="132">
        <f t="shared" si="2"/>
        <v>0</v>
      </c>
      <c r="AB27" s="132">
        <f t="shared" si="2"/>
        <v>0</v>
      </c>
      <c r="AC27" s="132">
        <f t="shared" si="2"/>
        <v>0</v>
      </c>
      <c r="AD27" s="132">
        <f t="shared" si="2"/>
        <v>0</v>
      </c>
      <c r="AE27" s="132">
        <f t="shared" si="2"/>
        <v>0</v>
      </c>
      <c r="AF27" s="132">
        <f t="shared" si="2"/>
        <v>0</v>
      </c>
      <c r="AG27" s="132">
        <f t="shared" si="2"/>
        <v>0</v>
      </c>
      <c r="AH27" s="133"/>
      <c r="AI27" s="144"/>
    </row>
    <row r="28" spans="1:35">
      <c r="A28" s="149"/>
      <c r="B28" s="19" t="str">
        <f>'Master Sheet'!W7</f>
        <v>GPA</v>
      </c>
      <c r="C28" s="201" t="str">
        <f>HLOOKUP(B28,'Master Sheet'!$J$7:$X$8,2,FALSE)</f>
        <v>General Point Average</v>
      </c>
      <c r="D28" s="202"/>
      <c r="E28" s="202"/>
      <c r="F28" s="202"/>
      <c r="G28" s="203"/>
      <c r="H28" s="106">
        <f>HLOOKUP(B28,'Master Sheet'!$J$7:$W$44,VLOOKUP($B$10,'Master Sheet'!$B$9:$I$44,7,FALSE),FALSE)</f>
        <v>88.21</v>
      </c>
      <c r="I28" s="14"/>
      <c r="J28" s="106">
        <f>HLOOKUP($B$28,'Master Sheet'!$J$57:$W$94,VLOOKUP($B$10,'Master Sheet'!$B$59:$I$94,7,FALSE),FALSE)</f>
        <v>83.87</v>
      </c>
      <c r="K28" s="14"/>
      <c r="L28" s="106">
        <f>HLOOKUP($B$28,'Master Sheet'!$J$107:$W$144,VLOOKUP($B$10,'Master Sheet'!$B$44:$I$109,7,FALSE),FALSE)</f>
        <v>83.87</v>
      </c>
      <c r="M28" s="14"/>
      <c r="N28" s="106">
        <f>HLOOKUP($B$28,'Master Sheet'!$J$157:$W$194,VLOOKUP($B$10,'Master Sheet'!$B$159:$I$194,7,FALSE),FALSE)</f>
        <v>83.87</v>
      </c>
      <c r="O28" s="14"/>
      <c r="P28" s="14">
        <f>HLOOKUP($B$28,'Master Sheet'!$J$205:$W$242,VLOOKUP($B$10,'Master Sheet'!$B$207:$I$242,7,FALSE),FALSE)</f>
        <v>85.08</v>
      </c>
      <c r="Q28" s="162">
        <f>HLOOKUP(B28,'Master Sheet'!$J$5:$W$6,2,FALSE)</f>
        <v>13</v>
      </c>
      <c r="U28" s="154" t="s">
        <v>49</v>
      </c>
      <c r="V28" s="132" t="str">
        <f t="shared" si="3"/>
        <v>Tardy</v>
      </c>
      <c r="W28" s="132">
        <f t="shared" si="2"/>
        <v>0</v>
      </c>
      <c r="X28" s="132">
        <f t="shared" si="2"/>
        <v>0</v>
      </c>
      <c r="Y28" s="132">
        <f t="shared" si="2"/>
        <v>0</v>
      </c>
      <c r="Z28" s="132">
        <f t="shared" si="2"/>
        <v>0</v>
      </c>
      <c r="AA28" s="132">
        <f t="shared" si="2"/>
        <v>0</v>
      </c>
      <c r="AB28" s="132">
        <f t="shared" si="2"/>
        <v>0</v>
      </c>
      <c r="AC28" s="132">
        <f t="shared" si="2"/>
        <v>0</v>
      </c>
      <c r="AD28" s="132">
        <f t="shared" si="2"/>
        <v>0</v>
      </c>
      <c r="AE28" s="132">
        <f t="shared" si="2"/>
        <v>0</v>
      </c>
      <c r="AF28" s="132">
        <f t="shared" si="2"/>
        <v>0</v>
      </c>
      <c r="AG28" s="132">
        <f t="shared" si="2"/>
        <v>0</v>
      </c>
      <c r="AH28" s="133"/>
      <c r="AI28" s="144"/>
    </row>
    <row r="29" spans="1:35" ht="15.75" thickBot="1">
      <c r="A29" s="149"/>
      <c r="B29" s="150"/>
      <c r="C29" s="150"/>
      <c r="D29" s="150"/>
      <c r="E29" s="150"/>
      <c r="F29" s="150"/>
      <c r="G29" s="150"/>
      <c r="H29" s="117"/>
      <c r="I29" s="117"/>
      <c r="J29" s="150"/>
      <c r="K29" s="150"/>
      <c r="L29" s="150"/>
      <c r="M29" s="150"/>
      <c r="N29" s="150"/>
      <c r="O29" s="150"/>
      <c r="P29" s="150"/>
      <c r="Q29" s="144"/>
      <c r="U29" s="155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7"/>
    </row>
    <row r="30" spans="1:35">
      <c r="A30" s="150"/>
      <c r="B30" s="19"/>
      <c r="C30" s="19" t="s">
        <v>59</v>
      </c>
      <c r="D30" s="19" t="s">
        <v>60</v>
      </c>
      <c r="E30" s="19" t="s">
        <v>66</v>
      </c>
      <c r="F30" s="19" t="s">
        <v>96</v>
      </c>
      <c r="G30" s="19" t="s">
        <v>67</v>
      </c>
      <c r="H30" s="14" t="s">
        <v>69</v>
      </c>
      <c r="I30" s="19" t="s">
        <v>70</v>
      </c>
      <c r="J30" s="19" t="s">
        <v>72</v>
      </c>
      <c r="K30" s="19" t="s">
        <v>73</v>
      </c>
      <c r="L30" s="19" t="s">
        <v>74</v>
      </c>
      <c r="M30" s="19" t="s">
        <v>97</v>
      </c>
      <c r="N30" s="19" t="s">
        <v>98</v>
      </c>
      <c r="O30" s="19"/>
      <c r="P30" s="19"/>
      <c r="Q30" s="162"/>
    </row>
    <row r="31" spans="1:35">
      <c r="A31" s="150"/>
      <c r="B31" s="19" t="s">
        <v>47</v>
      </c>
      <c r="C31" s="115">
        <f>'Master Sheet'!AW6- SUM(C32,ROUND(C33/3,0))</f>
        <v>0</v>
      </c>
      <c r="D31" s="115">
        <f>'Master Sheet'!AZ6- SUM(D32,ROUND(D33/3,0))</f>
        <v>0</v>
      </c>
      <c r="E31" s="115">
        <f>'Master Sheet'!BC6- SUM(E32,ROUND(E33/3,0))</f>
        <v>0</v>
      </c>
      <c r="F31" s="115">
        <f>'Master Sheet'!AZ56- SUM(F32,ROUND(F33/3,0))</f>
        <v>0</v>
      </c>
      <c r="G31" s="115">
        <f>'Master Sheet'!BC56- SUM(G32,ROUND(G33/3,0))</f>
        <v>0</v>
      </c>
      <c r="H31" s="115">
        <f>'Master Sheet'!BF56- SUM(H32,ROUND(H33/3,0))</f>
        <v>0</v>
      </c>
      <c r="I31" s="115">
        <f>'Master Sheet'!BC106- SUM(I32,ROUND(I33/3,0))</f>
        <v>0</v>
      </c>
      <c r="J31" s="115">
        <f>'Master Sheet'!BE106- SUM(J32,ROUND(J33/3,0))</f>
        <v>0</v>
      </c>
      <c r="K31" s="115">
        <f>'Master Sheet'!BG106- SUM(K32,ROUND(K33/3,0))</f>
        <v>0</v>
      </c>
      <c r="L31" s="115">
        <f>'Master Sheet'!BC156- SUM(L32,ROUND(L33/3,0))</f>
        <v>0</v>
      </c>
      <c r="M31" s="115">
        <f>'Master Sheet'!BE156- SUM(M32,ROUND(M33/3,0))</f>
        <v>0</v>
      </c>
      <c r="N31" s="115">
        <f t="shared" ref="N31:N32" si="4">SUM(C31:M31)</f>
        <v>0</v>
      </c>
      <c r="O31" s="115"/>
      <c r="P31" s="115"/>
      <c r="Q31" s="163"/>
    </row>
    <row r="32" spans="1:35">
      <c r="A32" s="150"/>
      <c r="B32" s="19" t="s">
        <v>48</v>
      </c>
      <c r="C32" s="115">
        <f>HLOOKUP($B$32,'Master Sheet'!$AT$7:$AV$44,VLOOKUP($B$10,'Master Sheet'!$B$9:$I$44,7,FALSE),FALSE)</f>
        <v>0</v>
      </c>
      <c r="D32" s="115">
        <f>HLOOKUP($B$32,'Master Sheet'!$AW$7:$AY$44,VLOOKUP($B$10,'Master Sheet'!$B$9:$I$44,7,FALSE),FALSE)</f>
        <v>0</v>
      </c>
      <c r="E32" s="115">
        <f>HLOOKUP($B$32,'Master Sheet'!$AZ$7:$BB$44,VLOOKUP($B$10,'Master Sheet'!$B$9:$I$44,7,FALSE),FALSE)</f>
        <v>0</v>
      </c>
      <c r="F32" s="115">
        <f>HLOOKUP($B$32,'Master Sheet'!$AT$57:$AV$94,VLOOKUP($B$10,'Master Sheet'!$B$57:$I$94,7,FALSE),FALSE)</f>
        <v>0</v>
      </c>
      <c r="G32" s="115">
        <f>HLOOKUP($B$32,'Master Sheet'!$AW$57:$AY$94,VLOOKUP($B$10,'Master Sheet'!$B$57:$I$94,7,FALSE),FALSE)</f>
        <v>0</v>
      </c>
      <c r="H32" s="115">
        <f>HLOOKUP($B$32,'Master Sheet'!$AZ$57:$BB$94,VLOOKUP($B$10,'Master Sheet'!$B$57:$I$94,7,FALSE),FALSE)</f>
        <v>0</v>
      </c>
      <c r="I32" s="115">
        <f>HLOOKUP($B$32,'Master Sheet'!$AT$107:$AV$144,VLOOKUP($B$10,'Master Sheet'!$B$107:$I$144,7,FALSE),FALSE)</f>
        <v>0</v>
      </c>
      <c r="J32" s="115">
        <f>HLOOKUP($B$32,'Master Sheet'!$AW$107:$AY$144,VLOOKUP($B$10,'Master Sheet'!$B$107:$I$144,7,FALSE),FALSE)</f>
        <v>0</v>
      </c>
      <c r="K32" s="115">
        <f>HLOOKUP($B$32,'Master Sheet'!$AZ$107:$BB$144,VLOOKUP($B$10,'Master Sheet'!$B$107:$I$144,7,FALSE),FALSE)</f>
        <v>0</v>
      </c>
      <c r="L32" s="115">
        <f>HLOOKUP($B$32,'Master Sheet'!$AT$157:$AV$194,VLOOKUP($B$10,'Master Sheet'!$B$157:$I$194,7,FALSE),FALSE)</f>
        <v>0</v>
      </c>
      <c r="M32" s="115">
        <f>HLOOKUP($B$32,'Master Sheet'!$AW$157:$AY$194,VLOOKUP($B$10,'Master Sheet'!$B$157:$I$194,7,FALSE),FALSE)</f>
        <v>0</v>
      </c>
      <c r="N32" s="115">
        <f t="shared" si="4"/>
        <v>0</v>
      </c>
      <c r="O32" s="115"/>
      <c r="P32" s="115"/>
      <c r="Q32" s="163"/>
    </row>
    <row r="33" spans="1:17">
      <c r="A33" s="150"/>
      <c r="B33" s="19" t="s">
        <v>49</v>
      </c>
      <c r="C33" s="115">
        <f>HLOOKUP($B$33,'Master Sheet'!$AT$7:$AV$44,VLOOKUP($B$10,'Master Sheet'!$B$9:$I$44,7,FALSE),FALSE)</f>
        <v>0</v>
      </c>
      <c r="D33" s="115">
        <f>HLOOKUP($B$33,'Master Sheet'!$AW$7:$AY$44,VLOOKUP($B$10,'Master Sheet'!$B$9:$I$44,7,FALSE),FALSE)</f>
        <v>0</v>
      </c>
      <c r="E33" s="115">
        <f>HLOOKUP($B$33,'Master Sheet'!$AZ$7:$BB$44,VLOOKUP($B$10,'Master Sheet'!$B$9:$I$44,7,FALSE),FALSE)</f>
        <v>0</v>
      </c>
      <c r="F33" s="115">
        <f>HLOOKUP($B$33,'Master Sheet'!$AT$57:$AV$94,VLOOKUP($B$10,'Master Sheet'!$B$57:$I$94,7,FALSE),FALSE)</f>
        <v>0</v>
      </c>
      <c r="G33" s="115">
        <f>HLOOKUP($B$33,'Master Sheet'!$AW$57:$AY$94,VLOOKUP($B$10,'Master Sheet'!$B$57:$I$94,7,FALSE),FALSE)</f>
        <v>0</v>
      </c>
      <c r="H33" s="115">
        <f>HLOOKUP($B$33,'Master Sheet'!$AZ$57:$BB$94,VLOOKUP($B$10,'Master Sheet'!$B$57:$I$94,7,FALSE),FALSE)</f>
        <v>0</v>
      </c>
      <c r="I33" s="115">
        <f>HLOOKUP($B$33,'Master Sheet'!$AT$107:$AV$144,VLOOKUP($B$10,'Master Sheet'!$B$107:$I$144,7,FALSE),FALSE)</f>
        <v>0</v>
      </c>
      <c r="J33" s="115">
        <f>HLOOKUP($B$33,'Master Sheet'!$AW$107:$AY$144,VLOOKUP($B$10,'Master Sheet'!$B$107:$I$144,7,FALSE),FALSE)</f>
        <v>0</v>
      </c>
      <c r="K33" s="115">
        <f>HLOOKUP($B$33,'Master Sheet'!$AZ$107:$BB$144,VLOOKUP($B$10,'Master Sheet'!$B$107:$I$144,7,FALSE),FALSE)</f>
        <v>0</v>
      </c>
      <c r="L33" s="115">
        <f>HLOOKUP($B$33,'Master Sheet'!$AT$157:$AV$194,VLOOKUP($B$10,'Master Sheet'!$B$157:$I$194,7,FALSE),FALSE)</f>
        <v>0</v>
      </c>
      <c r="M33" s="115">
        <f>HLOOKUP($B$33,'Master Sheet'!$AW$157:$AY$194,VLOOKUP($B$10,'Master Sheet'!$B$157:$I$194,7,FALSE),FALSE)</f>
        <v>0</v>
      </c>
      <c r="N33" s="115">
        <f>SUM(C33:M33)</f>
        <v>0</v>
      </c>
      <c r="O33" s="115"/>
      <c r="P33" s="115"/>
      <c r="Q33" s="163"/>
    </row>
    <row r="34" spans="1:17" ht="15.75" thickBot="1">
      <c r="A34" s="155"/>
      <c r="B34" s="156"/>
      <c r="C34" s="156"/>
      <c r="D34" s="156"/>
      <c r="E34" s="156"/>
      <c r="F34" s="156"/>
      <c r="G34" s="156"/>
      <c r="H34" s="164"/>
      <c r="I34" s="164"/>
      <c r="J34" s="156"/>
      <c r="K34" s="156"/>
      <c r="L34" s="156"/>
      <c r="M34" s="156"/>
      <c r="N34" s="156"/>
      <c r="O34" s="156"/>
      <c r="P34" s="156"/>
      <c r="Q34" s="157"/>
    </row>
  </sheetData>
  <mergeCells count="30">
    <mergeCell ref="C19:G19"/>
    <mergeCell ref="H13:I13"/>
    <mergeCell ref="J13:K13"/>
    <mergeCell ref="L13:M13"/>
    <mergeCell ref="N13:O13"/>
    <mergeCell ref="C14:G14"/>
    <mergeCell ref="C15:G15"/>
    <mergeCell ref="C16:G16"/>
    <mergeCell ref="C17:G17"/>
    <mergeCell ref="C18:G18"/>
    <mergeCell ref="C26:G26"/>
    <mergeCell ref="C27:G27"/>
    <mergeCell ref="C28:G28"/>
    <mergeCell ref="C20:G20"/>
    <mergeCell ref="C21:G21"/>
    <mergeCell ref="C22:G22"/>
    <mergeCell ref="C23:G23"/>
    <mergeCell ref="C24:G24"/>
    <mergeCell ref="C25:G25"/>
    <mergeCell ref="AF17:AI17"/>
    <mergeCell ref="U19:W19"/>
    <mergeCell ref="U20:W20"/>
    <mergeCell ref="U21:W21"/>
    <mergeCell ref="U11:AF11"/>
    <mergeCell ref="U12:AF12"/>
    <mergeCell ref="U13:AF13"/>
    <mergeCell ref="U14:AF14"/>
    <mergeCell ref="U15:AF15"/>
    <mergeCell ref="AA16:AD16"/>
    <mergeCell ref="AE16:AF16"/>
  </mergeCells>
  <pageMargins left="0.7" right="0.7" top="0.75" bottom="0.75" header="0.3" footer="0.3"/>
  <pageSetup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advisory roster</vt:lpstr>
      <vt:lpstr>Master Sheet</vt:lpstr>
      <vt:lpstr>card</vt:lpstr>
      <vt:lpstr>card!Print_Area</vt:lpstr>
    </vt:vector>
  </TitlesOfParts>
  <Company>Science &amp; Research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MSU-IIT IDS</dc:creator>
  <cp:lastModifiedBy>workstation</cp:lastModifiedBy>
  <cp:lastPrinted>2012-08-26T07:37:21Z</cp:lastPrinted>
  <dcterms:created xsi:type="dcterms:W3CDTF">2010-05-04T22:37:02Z</dcterms:created>
  <dcterms:modified xsi:type="dcterms:W3CDTF">2012-09-12T00:56:24Z</dcterms:modified>
</cp:coreProperties>
</file>